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Blad1" sheetId="1" r:id="rId1"/>
    <sheet name="Blad2" sheetId="2" r:id="rId2"/>
  </sheets>
  <definedNames>
    <definedName name="_xlnm.Print_Area" localSheetId="0">Blad1!$A$1:$J$64</definedName>
  </definedNames>
  <calcPr calcId="162913"/>
</workbook>
</file>

<file path=xl/calcChain.xml><?xml version="1.0" encoding="utf-8"?>
<calcChain xmlns="http://schemas.openxmlformats.org/spreadsheetml/2006/main">
  <c r="J21" i="1" l="1"/>
  <c r="C61" i="1" l="1"/>
  <c r="D61" i="1" l="1"/>
  <c r="E61" i="1" s="1"/>
  <c r="F61" i="1" s="1"/>
  <c r="B54" i="1"/>
  <c r="J26" i="1"/>
  <c r="B53" i="1"/>
  <c r="C5" i="1" l="1"/>
  <c r="H5" i="1"/>
  <c r="C18" i="1"/>
  <c r="J24" i="1"/>
  <c r="B50" i="1"/>
  <c r="B51" i="1"/>
  <c r="B52" i="1"/>
  <c r="B49" i="1"/>
  <c r="C49" i="1"/>
  <c r="J23" i="1"/>
  <c r="J22" i="1"/>
  <c r="D11" i="1" l="1"/>
  <c r="C34" i="1"/>
  <c r="D10" i="1"/>
  <c r="D17" i="1"/>
  <c r="D18" i="1"/>
  <c r="D16" i="1"/>
  <c r="C50" i="1"/>
  <c r="D15" i="1"/>
  <c r="D14" i="1"/>
  <c r="D13" i="1"/>
  <c r="D12" i="1"/>
  <c r="C51" i="1" l="1"/>
  <c r="C52" i="1" l="1"/>
  <c r="C53" i="1" s="1"/>
  <c r="C54" i="1" l="1"/>
  <c r="C55" i="1" s="1"/>
</calcChain>
</file>

<file path=xl/sharedStrings.xml><?xml version="1.0" encoding="utf-8"?>
<sst xmlns="http://schemas.openxmlformats.org/spreadsheetml/2006/main" count="162" uniqueCount="127">
  <si>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</si>
  <si>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</si>
  <si>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</si>
  <si>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</si>
  <si>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</si>
  <si>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</si>
  <si>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</si>
  <si>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</si>
  <si>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</si>
  <si>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</si>
  <si>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</si>
  <si>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</si>
  <si>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</si>
  <si>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</si>
  <si>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</si>
  <si>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</si>
  <si>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</si>
  <si>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</si>
  <si>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</si>
  <si>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</si>
  <si>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</si>
  <si>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</si>
  <si>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</si>
  <si>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</si>
  <si>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</si>
  <si>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Filteren/Spoelen</t>
  </si>
  <si>
    <t xml:space="preserve">Filteren </t>
  </si>
  <si>
    <t>Spoelen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</si>
  <si>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</si>
  <si>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</si>
  <si>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</si>
  <si>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</si>
  <si>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</si>
  <si>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</si>
  <si>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</si>
  <si>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</si>
  <si>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</si>
  <si>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</si>
  <si>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</si>
  <si>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</si>
  <si>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</si>
  <si>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</si>
  <si>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</si>
  <si>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</si>
  <si>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</si>
  <si>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</si>
  <si>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</si>
  <si>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</si>
  <si>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</si>
  <si>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</si>
  <si>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</si>
  <si>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</si>
  <si>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</si>
  <si>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</si>
  <si>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Tripel</t>
  </si>
  <si>
    <t>Tripel karmeliet (recept Frens Wolters)</t>
  </si>
  <si>
    <t>pilsmout</t>
  </si>
  <si>
    <t>tarwemout</t>
  </si>
  <si>
    <t>havermout (vlokken)</t>
  </si>
  <si>
    <t>Styrian Golding</t>
  </si>
  <si>
    <t>sinaasappelschil geraspt</t>
  </si>
  <si>
    <t>koriander</t>
  </si>
  <si>
    <t>Safbrew T-58</t>
  </si>
  <si>
    <t>korrel</t>
  </si>
  <si>
    <t>2 pak</t>
  </si>
  <si>
    <t>maischwater</t>
  </si>
  <si>
    <t>spoelwater</t>
  </si>
  <si>
    <t>kristalsuiker</t>
  </si>
  <si>
    <t>35 (zoet)</t>
  </si>
  <si>
    <t>magnum</t>
  </si>
  <si>
    <t>* spoelen tot laatste spoelwater 1025</t>
  </si>
  <si>
    <t xml:space="preserve">* 1000 gr. extra pilsmout ter verhoging begin-sg                                                                                                                * suiker toevoegevoegd bij laatste 10 minuten van het kookproces                                               </t>
  </si>
  <si>
    <t>SMAAKBELEVING EN AANBEVELINGEN</t>
  </si>
  <si>
    <t>VISUELE IMPRESSIE:</t>
  </si>
  <si>
    <t>1.</t>
  </si>
  <si>
    <t xml:space="preserve">Schuimkraag en </t>
  </si>
  <si>
    <t>stabiliteit schuim:</t>
  </si>
  <si>
    <t>2.</t>
  </si>
  <si>
    <t>Kleur:</t>
  </si>
  <si>
    <t>3.</t>
  </si>
  <si>
    <t>Helderheid:</t>
  </si>
  <si>
    <t xml:space="preserve">4. </t>
  </si>
  <si>
    <t>Koolzuur (belletjes):</t>
  </si>
  <si>
    <t>GEUR EN SMAAK:</t>
  </si>
  <si>
    <t xml:space="preserve">Geur: </t>
  </si>
  <si>
    <t>Smaak:</t>
  </si>
  <si>
    <t>zwak</t>
  </si>
  <si>
    <t>matig</t>
  </si>
  <si>
    <t>sterk</t>
  </si>
  <si>
    <t>aardbei/famboos/abrikoos</t>
  </si>
  <si>
    <t>ananas/banaan/peer/meloen</t>
  </si>
  <si>
    <t>bos/vlier/zwarte bessen</t>
  </si>
  <si>
    <t>Effect evt. toevoegingen:</t>
  </si>
  <si>
    <t>Alcohol:</t>
  </si>
  <si>
    <t>Body:</t>
  </si>
  <si>
    <t>Zoetigheid:</t>
  </si>
  <si>
    <t>Mondgevoel:</t>
  </si>
  <si>
    <t>Nasmaak:</t>
  </si>
  <si>
    <t>VERDERE OPMERKINGEN:</t>
  </si>
  <si>
    <t>4.</t>
  </si>
  <si>
    <t>AANBEVELINGEN BROUWPROCES:</t>
  </si>
  <si>
    <t>Mout:</t>
  </si>
  <si>
    <t>Maischproces:</t>
  </si>
  <si>
    <t>Kookproces:</t>
  </si>
  <si>
    <t>Toevoegingen:</t>
  </si>
  <si>
    <t>5.</t>
  </si>
  <si>
    <t>Gistproces:</t>
  </si>
  <si>
    <t>goede helderheid</t>
  </si>
  <si>
    <t>oranje-geel</t>
  </si>
  <si>
    <t>sinaas-</t>
  </si>
  <si>
    <t>appel</t>
  </si>
  <si>
    <t>* sinaasappel niet overheersend aanwezig</t>
  </si>
  <si>
    <t>* koriander is duidelijk aanwezig</t>
  </si>
  <si>
    <t>doel benaderd door hoger begin-sg</t>
  </si>
  <si>
    <t>korte enigszins bittere afdronk die niet te lang</t>
  </si>
  <si>
    <t>blijft hangen</t>
  </si>
  <si>
    <t>matig aanwezig</t>
  </si>
  <si>
    <t xml:space="preserve">iets meer sinaasappel toevoegen om fruitsmaak te </t>
  </si>
  <si>
    <t>intensiveren</t>
  </si>
  <si>
    <t xml:space="preserve">iets langere beta-amylase aanhouden vanwege </t>
  </si>
  <si>
    <t>verbeteren 1ste gisting</t>
  </si>
  <si>
    <t>ok</t>
  </si>
  <si>
    <t>Bier: Frens' Karmeliet</t>
  </si>
  <si>
    <t>appel/citrus/kers/sinasapp.</t>
  </si>
  <si>
    <t>* lager sg na 1ste gisting nastreven</t>
  </si>
  <si>
    <t>* er was geen merkbare activiteit bij de 2de gisting</t>
  </si>
  <si>
    <t xml:space="preserve">* 834 gr kristalsuiker toevoegen na 80 min. koken          * 25 liter naar gistvat (sin.schillen eruit gezeefd)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</si>
</sst>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1"/>
      <name val="Comic Sans MS"/>
      <family val="4"/>
    </font>
    <font>
      <b/>
      <sz val="11"/>
      <color rgb="FFFF0000"/>
      <name val="Comic Sans MS"/>
      <family val="4"/>
    </font>
    <font>
      <sz val="11"/>
      <color theme="1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165" fontId="15" fillId="12" borderId="15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6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165" fontId="15" fillId="0" borderId="13" xfId="0" applyNumberFormat="1" applyFont="1" applyFill="1" applyBorder="1" applyAlignment="1" applyProtection="1">
      <alignment horizontal="center"/>
    </xf>
    <xf numFmtId="0" fontId="18" fillId="15" borderId="14" xfId="0" applyFont="1" applyFill="1" applyBorder="1"/>
    <xf numFmtId="0" fontId="19" fillId="15" borderId="21" xfId="0" applyFont="1" applyFill="1" applyBorder="1"/>
    <xf numFmtId="0" fontId="18" fillId="16" borderId="14" xfId="0" applyFont="1" applyFill="1" applyBorder="1"/>
    <xf numFmtId="0" fontId="19" fillId="16" borderId="21" xfId="0" applyFont="1" applyFill="1" applyBorder="1"/>
    <xf numFmtId="0" fontId="19" fillId="16" borderId="15" xfId="0" applyFont="1" applyFill="1" applyBorder="1"/>
    <xf numFmtId="0" fontId="19" fillId="0" borderId="0" xfId="0" applyFont="1"/>
    <xf numFmtId="0" fontId="20" fillId="3" borderId="22" xfId="0" applyFont="1" applyFill="1" applyBorder="1"/>
    <xf numFmtId="0" fontId="20" fillId="3" borderId="16" xfId="0" applyFont="1" applyFill="1" applyBorder="1"/>
    <xf numFmtId="0" fontId="21" fillId="3" borderId="16" xfId="0" applyFont="1" applyFill="1" applyBorder="1"/>
    <xf numFmtId="0" fontId="0" fillId="3" borderId="21" xfId="0" applyFill="1" applyBorder="1"/>
    <xf numFmtId="0" fontId="0" fillId="3" borderId="23" xfId="0" applyFill="1" applyBorder="1"/>
    <xf numFmtId="0" fontId="0" fillId="3" borderId="24" xfId="0" applyFill="1" applyBorder="1"/>
    <xf numFmtId="0" fontId="21" fillId="3" borderId="20" xfId="0" applyFont="1" applyFill="1" applyBorder="1"/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20" fillId="3" borderId="25" xfId="0" applyFont="1" applyFill="1" applyBorder="1"/>
    <xf numFmtId="0" fontId="20" fillId="3" borderId="23" xfId="0" applyFont="1" applyFill="1" applyBorder="1"/>
    <xf numFmtId="0" fontId="21" fillId="3" borderId="24" xfId="0" applyFont="1" applyFill="1" applyBorder="1"/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17" fillId="3" borderId="27" xfId="0" applyFont="1" applyFill="1" applyBorder="1"/>
    <xf numFmtId="0" fontId="17" fillId="3" borderId="0" xfId="0" applyFont="1" applyFill="1" applyBorder="1"/>
    <xf numFmtId="0" fontId="19" fillId="3" borderId="28" xfId="0" applyFont="1" applyFill="1" applyBorder="1"/>
    <xf numFmtId="0" fontId="20" fillId="4" borderId="17" xfId="0" applyFont="1" applyFill="1" applyBorder="1"/>
    <xf numFmtId="0" fontId="20" fillId="4" borderId="16" xfId="0" applyFont="1" applyFill="1" applyBorder="1"/>
    <xf numFmtId="0" fontId="18" fillId="4" borderId="20" xfId="0" applyFont="1" applyFill="1" applyBorder="1"/>
    <xf numFmtId="0" fontId="20" fillId="4" borderId="21" xfId="0" applyFont="1" applyFill="1" applyBorder="1"/>
    <xf numFmtId="0" fontId="20" fillId="4" borderId="15" xfId="0" applyFont="1" applyFill="1" applyBorder="1"/>
    <xf numFmtId="0" fontId="20" fillId="4" borderId="26" xfId="0" applyFont="1" applyFill="1" applyBorder="1"/>
    <xf numFmtId="0" fontId="20" fillId="4" borderId="23" xfId="0" applyFont="1" applyFill="1" applyBorder="1"/>
    <xf numFmtId="0" fontId="18" fillId="4" borderId="24" xfId="0" applyFont="1" applyFill="1" applyBorder="1"/>
    <xf numFmtId="0" fontId="20" fillId="4" borderId="13" xfId="0" applyFont="1" applyFill="1" applyBorder="1"/>
    <xf numFmtId="0" fontId="20" fillId="4" borderId="27" xfId="0" applyFont="1" applyFill="1" applyBorder="1"/>
    <xf numFmtId="0" fontId="20" fillId="4" borderId="18" xfId="0" applyFont="1" applyFill="1" applyBorder="1"/>
    <xf numFmtId="0" fontId="20" fillId="4" borderId="0" xfId="0" applyFont="1" applyFill="1" applyBorder="1"/>
    <xf numFmtId="0" fontId="20" fillId="4" borderId="28" xfId="0" applyFont="1" applyFill="1" applyBorder="1"/>
    <xf numFmtId="0" fontId="20" fillId="0" borderId="22" xfId="0" applyFont="1" applyBorder="1"/>
    <xf numFmtId="0" fontId="20" fillId="0" borderId="16" xfId="0" applyFont="1" applyBorder="1"/>
    <xf numFmtId="0" fontId="20" fillId="0" borderId="27" xfId="0" applyFont="1" applyBorder="1"/>
    <xf numFmtId="0" fontId="20" fillId="0" borderId="0" xfId="0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0" fillId="0" borderId="25" xfId="0" applyFont="1" applyBorder="1"/>
    <xf numFmtId="0" fontId="20" fillId="0" borderId="23" xfId="0" applyFont="1" applyBorder="1"/>
    <xf numFmtId="0" fontId="20" fillId="0" borderId="28" xfId="0" applyFont="1" applyBorder="1"/>
    <xf numFmtId="0" fontId="20" fillId="0" borderId="24" xfId="0" applyFont="1" applyBorder="1"/>
    <xf numFmtId="0" fontId="20" fillId="4" borderId="22" xfId="0" applyFont="1" applyFill="1" applyBorder="1"/>
    <xf numFmtId="0" fontId="20" fillId="4" borderId="20" xfId="0" applyFont="1" applyFill="1" applyBorder="1"/>
    <xf numFmtId="0" fontId="20" fillId="0" borderId="20" xfId="0" applyFont="1" applyBorder="1"/>
    <xf numFmtId="0" fontId="20" fillId="17" borderId="14" xfId="0" applyFont="1" applyFill="1" applyBorder="1"/>
    <xf numFmtId="0" fontId="20" fillId="17" borderId="21" xfId="0" applyFont="1" applyFill="1" applyBorder="1"/>
    <xf numFmtId="0" fontId="0" fillId="17" borderId="21" xfId="0" applyFill="1" applyBorder="1"/>
    <xf numFmtId="0" fontId="0" fillId="17" borderId="15" xfId="0" applyFill="1" applyBorder="1"/>
    <xf numFmtId="0" fontId="20" fillId="17" borderId="13" xfId="0" applyFont="1" applyFill="1" applyBorder="1"/>
    <xf numFmtId="0" fontId="0" fillId="17" borderId="14" xfId="0" applyFill="1" applyBorder="1"/>
    <xf numFmtId="0" fontId="0" fillId="0" borderId="21" xfId="0" applyBorder="1"/>
    <xf numFmtId="0" fontId="0" fillId="0" borderId="15" xfId="0" applyBorder="1"/>
    <xf numFmtId="0" fontId="20" fillId="17" borderId="25" xfId="0" applyFont="1" applyFill="1" applyBorder="1"/>
    <xf numFmtId="0" fontId="0" fillId="17" borderId="26" xfId="0" applyFill="1" applyBorder="1"/>
    <xf numFmtId="0" fontId="0" fillId="17" borderId="23" xfId="0" applyFill="1" applyBorder="1"/>
    <xf numFmtId="0" fontId="0" fillId="17" borderId="24" xfId="0" applyFill="1" applyBorder="1"/>
    <xf numFmtId="0" fontId="22" fillId="18" borderId="14" xfId="0" applyFont="1" applyFill="1" applyBorder="1"/>
    <xf numFmtId="0" fontId="22" fillId="18" borderId="21" xfId="0" applyFont="1" applyFill="1" applyBorder="1"/>
    <xf numFmtId="0" fontId="23" fillId="18" borderId="21" xfId="0" applyFont="1" applyFill="1" applyBorder="1"/>
    <xf numFmtId="0" fontId="23" fillId="18" borderId="15" xfId="0" applyFont="1" applyFill="1" applyBorder="1"/>
    <xf numFmtId="0" fontId="20" fillId="18" borderId="22" xfId="0" applyFont="1" applyFill="1" applyBorder="1"/>
    <xf numFmtId="0" fontId="20" fillId="18" borderId="17" xfId="0" applyFont="1" applyFill="1" applyBorder="1"/>
    <xf numFmtId="0" fontId="20" fillId="18" borderId="16" xfId="0" applyFont="1" applyFill="1" applyBorder="1"/>
    <xf numFmtId="0" fontId="20" fillId="18" borderId="20" xfId="0" applyFont="1" applyFill="1" applyBorder="1"/>
    <xf numFmtId="0" fontId="20" fillId="18" borderId="25" xfId="0" applyFont="1" applyFill="1" applyBorder="1"/>
    <xf numFmtId="0" fontId="20" fillId="18" borderId="26" xfId="0" applyFont="1" applyFill="1" applyBorder="1"/>
    <xf numFmtId="0" fontId="20" fillId="18" borderId="23" xfId="0" applyFont="1" applyFill="1" applyBorder="1"/>
    <xf numFmtId="0" fontId="20" fillId="18" borderId="24" xfId="0" applyFont="1" applyFill="1" applyBorder="1"/>
    <xf numFmtId="0" fontId="0" fillId="18" borderId="20" xfId="0" applyFill="1" applyBorder="1"/>
    <xf numFmtId="0" fontId="0" fillId="18" borderId="24" xfId="0" applyFill="1" applyBorder="1"/>
    <xf numFmtId="0" fontId="24" fillId="0" borderId="17" xfId="0" applyFont="1" applyBorder="1"/>
    <xf numFmtId="0" fontId="24" fillId="0" borderId="16" xfId="0" applyFont="1" applyBorder="1"/>
    <xf numFmtId="0" fontId="24" fillId="0" borderId="26" xfId="0" applyFont="1" applyBorder="1"/>
    <xf numFmtId="0" fontId="24" fillId="0" borderId="23" xfId="0" applyFont="1" applyBorder="1"/>
    <xf numFmtId="0" fontId="24" fillId="0" borderId="22" xfId="0" applyFont="1" applyBorder="1"/>
    <xf numFmtId="0" fontId="24" fillId="0" borderId="27" xfId="0" applyFont="1" applyBorder="1"/>
    <xf numFmtId="0" fontId="24" fillId="0" borderId="20" xfId="0" applyFont="1" applyBorder="1"/>
    <xf numFmtId="0" fontId="24" fillId="0" borderId="24" xfId="0" applyFont="1" applyBorder="1"/>
    <xf numFmtId="0" fontId="24" fillId="0" borderId="0" xfId="0" applyFont="1" applyBorder="1"/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4" borderId="0" xfId="0" applyFont="1" applyFill="1" applyAlignment="1" applyProtection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2" zoomScaleNormal="100" workbookViewId="0">
      <selection activeCell="N59" sqref="N59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177" t="s">
        <v>55</v>
      </c>
      <c r="C1" s="178"/>
      <c r="D1" s="2" t="s">
        <v>10</v>
      </c>
      <c r="E1" s="175" t="s">
        <v>54</v>
      </c>
      <c r="F1" s="176"/>
      <c r="G1" s="3" t="s">
        <v>35</v>
      </c>
      <c r="H1" s="172"/>
      <c r="I1" s="173"/>
      <c r="J1" s="174"/>
    </row>
    <row r="2" spans="1:10" ht="6.75" customHeight="1" thickBot="1" x14ac:dyDescent="0.25"/>
    <row r="3" spans="1:10" ht="13.5" thickBot="1" x14ac:dyDescent="0.25">
      <c r="B3" s="5" t="s">
        <v>11</v>
      </c>
      <c r="C3" s="47">
        <v>9</v>
      </c>
      <c r="D3" s="4" t="s">
        <v>4</v>
      </c>
      <c r="H3" s="6" t="s">
        <v>49</v>
      </c>
    </row>
    <row r="4" spans="1:10" ht="13.5" thickBot="1" x14ac:dyDescent="0.25">
      <c r="B4" s="5" t="s">
        <v>12</v>
      </c>
      <c r="C4" s="47" t="s">
        <v>68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8.1000000000000014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7">
        <v>1081</v>
      </c>
      <c r="D6" s="47">
        <v>1021</v>
      </c>
      <c r="E6" s="8" t="s">
        <v>23</v>
      </c>
      <c r="G6" s="5" t="s">
        <v>14</v>
      </c>
      <c r="H6" s="47"/>
      <c r="I6" s="47"/>
      <c r="J6" s="8" t="s">
        <v>23</v>
      </c>
    </row>
    <row r="7" spans="1:10" ht="13.5" thickBot="1" x14ac:dyDescent="0.25">
      <c r="B7" s="5" t="s">
        <v>15</v>
      </c>
      <c r="C7" s="47">
        <v>25</v>
      </c>
      <c r="D7" s="9" t="s">
        <v>16</v>
      </c>
      <c r="G7" s="5"/>
      <c r="H7" s="47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36</v>
      </c>
      <c r="C9" s="12" t="s">
        <v>7</v>
      </c>
      <c r="D9" s="13" t="s">
        <v>6</v>
      </c>
      <c r="E9" s="12" t="s">
        <v>4</v>
      </c>
      <c r="F9" s="14"/>
      <c r="G9" s="14" t="s">
        <v>30</v>
      </c>
      <c r="H9" s="14"/>
      <c r="I9" s="14"/>
      <c r="J9" s="14"/>
    </row>
    <row r="10" spans="1:10" ht="13.5" thickBot="1" x14ac:dyDescent="0.25">
      <c r="B10" s="48" t="s">
        <v>56</v>
      </c>
      <c r="C10" s="47">
        <v>6292</v>
      </c>
      <c r="D10" s="57">
        <f>IF($C$18=0,"",IF(C10/$C$18=0,"",C10/$C$18))</f>
        <v>0.65256170918896494</v>
      </c>
      <c r="E10" s="49">
        <v>3</v>
      </c>
      <c r="G10" s="179" t="s">
        <v>71</v>
      </c>
      <c r="H10" s="180"/>
      <c r="I10" s="180"/>
      <c r="J10" s="181"/>
    </row>
    <row r="11" spans="1:10" ht="13.5" thickBot="1" x14ac:dyDescent="0.25">
      <c r="B11" s="48" t="s">
        <v>57</v>
      </c>
      <c r="C11" s="47">
        <v>1682</v>
      </c>
      <c r="D11" s="57">
        <f t="shared" ref="D11:D17" si="0">IF($C$18=0,"",IF(C11/$C$18=0,"",C11/$C$18))</f>
        <v>0.17444513586392865</v>
      </c>
      <c r="E11" s="49">
        <v>3</v>
      </c>
      <c r="G11" s="182"/>
      <c r="H11" s="183"/>
      <c r="I11" s="183"/>
      <c r="J11" s="184"/>
    </row>
    <row r="12" spans="1:10" ht="13.5" thickBot="1" x14ac:dyDescent="0.25">
      <c r="B12" s="48" t="s">
        <v>58</v>
      </c>
      <c r="C12" s="47">
        <v>834</v>
      </c>
      <c r="D12" s="57">
        <f t="shared" si="0"/>
        <v>8.6496577473553202E-2</v>
      </c>
      <c r="E12" s="49">
        <v>2</v>
      </c>
      <c r="G12" s="182"/>
      <c r="H12" s="183"/>
      <c r="I12" s="183"/>
      <c r="J12" s="184"/>
    </row>
    <row r="13" spans="1:10" ht="13.5" thickBot="1" x14ac:dyDescent="0.25">
      <c r="B13" s="48" t="s">
        <v>67</v>
      </c>
      <c r="C13" s="47">
        <v>834</v>
      </c>
      <c r="D13" s="57">
        <f t="shared" si="0"/>
        <v>8.6496577473553202E-2</v>
      </c>
      <c r="E13" s="49"/>
      <c r="G13" s="182"/>
      <c r="H13" s="183"/>
      <c r="I13" s="183"/>
      <c r="J13" s="184"/>
    </row>
    <row r="14" spans="1:10" ht="13.5" thickBot="1" x14ac:dyDescent="0.25">
      <c r="B14" s="48"/>
      <c r="C14" s="47"/>
      <c r="D14" s="57" t="str">
        <f t="shared" si="0"/>
        <v/>
      </c>
      <c r="E14" s="49"/>
      <c r="G14" s="182"/>
      <c r="H14" s="183"/>
      <c r="I14" s="183"/>
      <c r="J14" s="184"/>
    </row>
    <row r="15" spans="1:10" ht="13.5" thickBot="1" x14ac:dyDescent="0.25">
      <c r="B15" s="48"/>
      <c r="C15" s="47"/>
      <c r="D15" s="57" t="str">
        <f t="shared" si="0"/>
        <v/>
      </c>
      <c r="E15" s="49"/>
      <c r="G15" s="182"/>
      <c r="H15" s="183"/>
      <c r="I15" s="183"/>
      <c r="J15" s="184"/>
    </row>
    <row r="16" spans="1:10" ht="13.5" thickBot="1" x14ac:dyDescent="0.25">
      <c r="B16" s="48"/>
      <c r="C16" s="47"/>
      <c r="D16" s="57" t="str">
        <f t="shared" si="0"/>
        <v/>
      </c>
      <c r="E16" s="49"/>
      <c r="G16" s="182"/>
      <c r="H16" s="183"/>
      <c r="I16" s="183"/>
      <c r="J16" s="184"/>
    </row>
    <row r="17" spans="1:12" ht="13.5" thickBot="1" x14ac:dyDescent="0.25">
      <c r="B17" s="48"/>
      <c r="C17" s="47"/>
      <c r="D17" s="57" t="str">
        <f t="shared" si="0"/>
        <v/>
      </c>
      <c r="E17" s="49"/>
      <c r="G17" s="182"/>
      <c r="H17" s="183"/>
      <c r="I17" s="183"/>
      <c r="J17" s="184"/>
    </row>
    <row r="18" spans="1:12" ht="13.5" thickBot="1" x14ac:dyDescent="0.25">
      <c r="B18" s="15" t="s">
        <v>0</v>
      </c>
      <c r="C18" s="7">
        <f>SUM(C10:C17)</f>
        <v>9642</v>
      </c>
      <c r="D18" s="57">
        <f t="shared" ref="D18" si="1">IF($C$18=0,"0",IF(C18/$C$18=0,"",C18/$C$18))</f>
        <v>1</v>
      </c>
      <c r="E18" s="16"/>
      <c r="G18" s="185"/>
      <c r="H18" s="186"/>
      <c r="I18" s="186"/>
      <c r="J18" s="187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1" t="s">
        <v>34</v>
      </c>
      <c r="G20" s="18" t="s">
        <v>29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0" t="s">
        <v>59</v>
      </c>
      <c r="C21" s="58"/>
      <c r="D21" s="73">
        <v>4.8</v>
      </c>
      <c r="E21" s="53">
        <v>28</v>
      </c>
      <c r="F21" s="54">
        <v>90</v>
      </c>
      <c r="G21" s="50"/>
      <c r="H21" s="49"/>
      <c r="I21" s="49"/>
      <c r="J21" s="21" t="str">
        <f>IFERROR(D21*E21/I21,"-")</f>
        <v>-</v>
      </c>
    </row>
    <row r="22" spans="1:12" ht="15" customHeight="1" thickBot="1" x14ac:dyDescent="0.25">
      <c r="B22" s="50" t="s">
        <v>69</v>
      </c>
      <c r="C22" s="58"/>
      <c r="D22" s="73">
        <v>12.8</v>
      </c>
      <c r="E22" s="53">
        <v>22</v>
      </c>
      <c r="F22" s="54">
        <v>30</v>
      </c>
      <c r="G22" s="50"/>
      <c r="H22" s="49"/>
      <c r="I22" s="49"/>
      <c r="J22" s="21" t="str">
        <f>IFERROR(D22*E22/I22,"-")</f>
        <v>-</v>
      </c>
    </row>
    <row r="23" spans="1:12" s="22" customFormat="1" ht="15" customHeight="1" thickBot="1" x14ac:dyDescent="0.25">
      <c r="B23" s="50" t="s">
        <v>60</v>
      </c>
      <c r="C23" s="58"/>
      <c r="D23" s="73"/>
      <c r="E23" s="53">
        <v>25</v>
      </c>
      <c r="F23" s="54">
        <v>10</v>
      </c>
      <c r="G23" s="52"/>
      <c r="H23" s="58"/>
      <c r="I23" s="58"/>
      <c r="J23" s="23" t="str">
        <f>IFERROR(D23*E23/I23,"-")</f>
        <v>-</v>
      </c>
      <c r="L23" s="24"/>
    </row>
    <row r="24" spans="1:12" ht="14.25" customHeight="1" thickBot="1" x14ac:dyDescent="0.25">
      <c r="B24" s="50" t="s">
        <v>61</v>
      </c>
      <c r="C24" s="58"/>
      <c r="D24" s="73"/>
      <c r="E24" s="53">
        <v>13.5</v>
      </c>
      <c r="F24" s="54">
        <v>10</v>
      </c>
      <c r="G24" s="50"/>
      <c r="H24" s="49"/>
      <c r="I24" s="49"/>
      <c r="J24" s="23" t="str">
        <f>IFERROR(D24*E24/I24,"-")</f>
        <v>-</v>
      </c>
    </row>
    <row r="25" spans="1:12" ht="14.25" customHeight="1" thickBot="1" x14ac:dyDescent="0.25">
      <c r="B25" s="50"/>
      <c r="C25" s="58"/>
      <c r="D25" s="73"/>
      <c r="E25" s="53"/>
      <c r="F25" s="54"/>
      <c r="G25" s="50"/>
      <c r="H25" s="49"/>
      <c r="I25" s="49"/>
      <c r="J25" s="23"/>
    </row>
    <row r="26" spans="1:12" ht="14.25" customHeight="1" thickBot="1" x14ac:dyDescent="0.25">
      <c r="B26" s="50"/>
      <c r="C26" s="58"/>
      <c r="D26" s="73"/>
      <c r="E26" s="53"/>
      <c r="F26" s="54"/>
      <c r="G26" s="50"/>
      <c r="H26" s="49"/>
      <c r="I26" s="49"/>
      <c r="J26" s="23" t="str">
        <f t="shared" ref="J26" si="2">IFERROR(D26*E26/I26,"-")</f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9" t="s">
        <v>18</v>
      </c>
      <c r="D28" s="28" t="s">
        <v>19</v>
      </c>
      <c r="E28" s="29"/>
      <c r="F28" s="26"/>
      <c r="G28" s="26" t="s">
        <v>30</v>
      </c>
      <c r="H28" s="26"/>
      <c r="I28" s="26"/>
      <c r="J28" s="26"/>
    </row>
    <row r="29" spans="1:12" ht="13.5" thickBot="1" x14ac:dyDescent="0.25">
      <c r="B29" s="55" t="s">
        <v>62</v>
      </c>
      <c r="C29" s="49" t="s">
        <v>64</v>
      </c>
      <c r="D29" s="49" t="s">
        <v>63</v>
      </c>
      <c r="G29" s="194"/>
      <c r="H29" s="195"/>
      <c r="I29" s="195"/>
      <c r="J29" s="196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30</v>
      </c>
      <c r="H31" s="30"/>
      <c r="I31" s="30"/>
      <c r="J31" s="30"/>
    </row>
    <row r="32" spans="1:12" x14ac:dyDescent="0.2">
      <c r="B32" s="50" t="s">
        <v>65</v>
      </c>
      <c r="C32" s="49">
        <v>17</v>
      </c>
      <c r="D32" s="51">
        <v>44</v>
      </c>
      <c r="E32" s="33" t="s">
        <v>33</v>
      </c>
      <c r="G32" s="179"/>
      <c r="H32" s="180"/>
      <c r="I32" s="180"/>
      <c r="J32" s="181"/>
    </row>
    <row r="33" spans="1:10" x14ac:dyDescent="0.2">
      <c r="B33" s="50" t="s">
        <v>66</v>
      </c>
      <c r="C33" s="49">
        <v>17</v>
      </c>
      <c r="D33" s="56">
        <v>80</v>
      </c>
      <c r="E33" s="33" t="s">
        <v>33</v>
      </c>
      <c r="G33" s="182"/>
      <c r="H33" s="183"/>
      <c r="I33" s="183"/>
      <c r="J33" s="184"/>
    </row>
    <row r="34" spans="1:10" ht="13.5" thickBot="1" x14ac:dyDescent="0.25">
      <c r="B34" s="77" t="s">
        <v>50</v>
      </c>
      <c r="C34" s="78">
        <f>IF(C18=0,"",C32/C18*1000)</f>
        <v>1.7631196847127153</v>
      </c>
      <c r="D34" s="76" t="s">
        <v>51</v>
      </c>
      <c r="E34" s="8"/>
      <c r="G34" s="185"/>
      <c r="H34" s="186"/>
      <c r="I34" s="186"/>
      <c r="J34" s="187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31</v>
      </c>
      <c r="F36" s="36"/>
      <c r="G36" s="34" t="s">
        <v>30</v>
      </c>
      <c r="H36" s="34"/>
      <c r="I36" s="34"/>
      <c r="J36" s="34"/>
    </row>
    <row r="37" spans="1:10" ht="13.5" thickBot="1" x14ac:dyDescent="0.25">
      <c r="B37" s="50" t="s">
        <v>40</v>
      </c>
      <c r="C37" s="49">
        <v>44</v>
      </c>
      <c r="D37" s="37" t="s">
        <v>33</v>
      </c>
      <c r="E37" s="47">
        <v>10</v>
      </c>
      <c r="G37" s="179"/>
      <c r="H37" s="180"/>
      <c r="I37" s="180"/>
      <c r="J37" s="181"/>
    </row>
    <row r="38" spans="1:10" ht="13.5" thickBot="1" x14ac:dyDescent="0.25">
      <c r="B38" s="50" t="s">
        <v>38</v>
      </c>
      <c r="C38" s="49">
        <v>68</v>
      </c>
      <c r="D38" s="37" t="s">
        <v>33</v>
      </c>
      <c r="E38" s="47">
        <v>30</v>
      </c>
      <c r="G38" s="182"/>
      <c r="H38" s="183"/>
      <c r="I38" s="183"/>
      <c r="J38" s="184"/>
    </row>
    <row r="39" spans="1:10" ht="13.5" thickBot="1" x14ac:dyDescent="0.25">
      <c r="B39" s="50" t="s">
        <v>39</v>
      </c>
      <c r="C39" s="49">
        <v>72</v>
      </c>
      <c r="D39" s="37" t="s">
        <v>33</v>
      </c>
      <c r="E39" s="47">
        <v>10</v>
      </c>
      <c r="G39" s="182"/>
      <c r="H39" s="183"/>
      <c r="I39" s="183"/>
      <c r="J39" s="184"/>
    </row>
    <row r="40" spans="1:10" ht="13.5" thickBot="1" x14ac:dyDescent="0.25">
      <c r="B40" s="50" t="s">
        <v>24</v>
      </c>
      <c r="C40" s="49">
        <v>78</v>
      </c>
      <c r="D40" s="37" t="s">
        <v>33</v>
      </c>
      <c r="E40" s="47">
        <v>5</v>
      </c>
      <c r="G40" s="185"/>
      <c r="H40" s="186"/>
      <c r="I40" s="186"/>
      <c r="J40" s="187"/>
    </row>
    <row r="41" spans="1:10" ht="6.75" customHeight="1" x14ac:dyDescent="0.2"/>
    <row r="42" spans="1:10" ht="13.5" thickBot="1" x14ac:dyDescent="0.25">
      <c r="A42" s="38"/>
      <c r="B42" s="39" t="s">
        <v>25</v>
      </c>
      <c r="C42" s="40" t="s">
        <v>21</v>
      </c>
      <c r="D42" s="40"/>
      <c r="E42" s="38"/>
      <c r="F42" s="40"/>
      <c r="G42" s="38" t="s">
        <v>30</v>
      </c>
      <c r="H42" s="38"/>
      <c r="I42" s="38"/>
      <c r="J42" s="38"/>
    </row>
    <row r="43" spans="1:10" x14ac:dyDescent="0.2">
      <c r="B43" s="50" t="s">
        <v>26</v>
      </c>
      <c r="C43" s="49">
        <v>30</v>
      </c>
      <c r="G43" s="179" t="s">
        <v>70</v>
      </c>
      <c r="H43" s="180"/>
      <c r="I43" s="180"/>
      <c r="J43" s="181"/>
    </row>
    <row r="44" spans="1:10" ht="13.5" thickBot="1" x14ac:dyDescent="0.25">
      <c r="B44" s="50" t="s">
        <v>27</v>
      </c>
      <c r="C44" s="49">
        <v>25</v>
      </c>
      <c r="G44" s="185"/>
      <c r="H44" s="186"/>
      <c r="I44" s="186"/>
      <c r="J44" s="187"/>
    </row>
    <row r="45" spans="1:10" ht="6.75" customHeight="1" x14ac:dyDescent="0.2">
      <c r="C45" s="6"/>
    </row>
    <row r="46" spans="1:10" ht="13.5" thickBot="1" x14ac:dyDescent="0.25">
      <c r="A46" s="41"/>
      <c r="B46" s="42" t="s">
        <v>3</v>
      </c>
      <c r="C46" s="193" t="s">
        <v>32</v>
      </c>
      <c r="D46" s="193"/>
      <c r="E46" s="41"/>
      <c r="F46" s="43"/>
      <c r="G46" s="41" t="s">
        <v>30</v>
      </c>
      <c r="H46" s="41"/>
      <c r="I46" s="41"/>
      <c r="J46" s="41"/>
    </row>
    <row r="47" spans="1:10" ht="13.5" thickBot="1" x14ac:dyDescent="0.25">
      <c r="B47" s="44" t="s">
        <v>28</v>
      </c>
      <c r="C47" s="191">
        <v>90</v>
      </c>
      <c r="D47" s="192"/>
      <c r="G47" s="179" t="s">
        <v>126</v>
      </c>
      <c r="H47" s="180"/>
      <c r="I47" s="180"/>
      <c r="J47" s="181"/>
    </row>
    <row r="48" spans="1:10" ht="13.5" thickBot="1" x14ac:dyDescent="0.25">
      <c r="A48" s="5"/>
      <c r="C48" s="190" t="s">
        <v>37</v>
      </c>
      <c r="D48" s="190"/>
      <c r="G48" s="182"/>
      <c r="H48" s="183"/>
      <c r="I48" s="183"/>
      <c r="J48" s="184"/>
    </row>
    <row r="49" spans="1:15" ht="13.5" thickBot="1" x14ac:dyDescent="0.25">
      <c r="B49" s="44" t="str">
        <f>IF(G21="",IF(B21="","",B21),G21)</f>
        <v>Styrian Golding</v>
      </c>
      <c r="C49" s="188">
        <f>IF(F21="","-",$C$47-F21)</f>
        <v>0</v>
      </c>
      <c r="D49" s="189"/>
      <c r="G49" s="182"/>
      <c r="H49" s="183"/>
      <c r="I49" s="183"/>
      <c r="J49" s="184"/>
    </row>
    <row r="50" spans="1:15" ht="13.5" thickBot="1" x14ac:dyDescent="0.25">
      <c r="B50" s="44" t="str">
        <f>IF(G22="",IF(B22="","",B22),G22)</f>
        <v>magnum</v>
      </c>
      <c r="C50" s="188">
        <f>IF(F22=F21,IF(F22="","-","samen met vorige"),IF(F22="",IF(SUM($C$49:C49)=$C$47,"-","Resttijd "&amp;$C$47-SUM($C$49:C49)),F21-F22))</f>
        <v>60</v>
      </c>
      <c r="D50" s="189"/>
      <c r="G50" s="182"/>
      <c r="H50" s="183"/>
      <c r="I50" s="183"/>
      <c r="J50" s="184"/>
    </row>
    <row r="51" spans="1:15" ht="13.5" thickBot="1" x14ac:dyDescent="0.25">
      <c r="B51" s="44" t="str">
        <f>IF(G23="",IF(B23="","",B23),G23)</f>
        <v>sinaasappelschil geraspt</v>
      </c>
      <c r="C51" s="188">
        <f>IF(F23=F22,IF(F23="","-","samen met vorige"),IF(F23="",IF(SUM($C$49:C50)=$C$47,"-","Resttijd "&amp;$C$47-SUM($C$49:C50)),F22-F23))</f>
        <v>20</v>
      </c>
      <c r="D51" s="189"/>
      <c r="G51" s="182"/>
      <c r="H51" s="183"/>
      <c r="I51" s="183"/>
      <c r="J51" s="184"/>
      <c r="L51" s="169"/>
      <c r="M51" s="169"/>
      <c r="N51" s="169"/>
      <c r="O51" s="169"/>
    </row>
    <row r="52" spans="1:15" ht="13.5" thickBot="1" x14ac:dyDescent="0.25">
      <c r="B52" s="44" t="str">
        <f>IF(G24="",IF(B24="","",B24),G24)</f>
        <v>koriander</v>
      </c>
      <c r="C52" s="188" t="str">
        <f>IF(F24=F23,IF(F24="","-","samen met vorige"),IF(F24="",IF(SUM($C$49:C51)=$C$47,"-","Resttijd "&amp;$C$47-SUM($C$49:C51)),F23-F24))</f>
        <v>samen met vorige</v>
      </c>
      <c r="D52" s="189"/>
      <c r="G52" s="182"/>
      <c r="H52" s="183"/>
      <c r="I52" s="183"/>
      <c r="J52" s="184"/>
    </row>
    <row r="53" spans="1:15" ht="13.5" thickBot="1" x14ac:dyDescent="0.25">
      <c r="B53" s="44" t="str">
        <f>IF(G26="",IF(B26="","",B26),G26)</f>
        <v/>
      </c>
      <c r="C53" s="188" t="str">
        <f>IF(F26=F24,IF(F26="","-","samen met vorige"),IF(F26="",IF(SUM($C$49:C52)=$C$47,"-","Resttijd "&amp;$C$47-SUM($C$49:C52)),F24-F26))</f>
        <v>Resttijd 10</v>
      </c>
      <c r="D53" s="189"/>
      <c r="G53" s="182"/>
      <c r="H53" s="183"/>
      <c r="I53" s="183"/>
      <c r="J53" s="184"/>
    </row>
    <row r="54" spans="1:15" ht="13.5" thickBot="1" x14ac:dyDescent="0.25">
      <c r="B54" s="44" t="str">
        <f>IF(G27="",IF(B27="","",B27),G27)</f>
        <v/>
      </c>
      <c r="C54" s="188" t="str">
        <f>IF(F27=F25,IF(F27="","-","samen met vorige"),IF(F27="",IF(SUM($C$49:C53)=$C$47,"-","Resttijd "&amp;$C$47-SUM($C$49:C53)),F25-F27))</f>
        <v>-</v>
      </c>
      <c r="D54" s="189"/>
      <c r="G54" s="182"/>
      <c r="H54" s="183"/>
      <c r="I54" s="183"/>
      <c r="J54" s="184"/>
    </row>
    <row r="55" spans="1:15" ht="13.5" thickBot="1" x14ac:dyDescent="0.25">
      <c r="B55" s="74"/>
      <c r="C55" s="188" t="str">
        <f>IF(F28=F26,IF(F28="","-","samen met vorige"),IF(F28="",IF(SUM($C$49:C54)=$C$47,"-","Resttijd "&amp;$C$47-SUM($C$49:C54)),F26-F28))</f>
        <v>-</v>
      </c>
      <c r="D55" s="189"/>
      <c r="G55" s="185"/>
      <c r="H55" s="186"/>
      <c r="I55" s="186"/>
      <c r="J55" s="187"/>
    </row>
    <row r="56" spans="1:15" ht="6" customHeight="1" x14ac:dyDescent="0.2">
      <c r="B56" s="45"/>
      <c r="C56" s="46"/>
      <c r="D56" s="46"/>
    </row>
    <row r="57" spans="1:15" x14ac:dyDescent="0.2">
      <c r="A57" s="60"/>
      <c r="B57" s="62" t="s">
        <v>41</v>
      </c>
      <c r="C57" s="60"/>
      <c r="D57" s="60"/>
      <c r="E57" s="60"/>
      <c r="F57" s="60"/>
      <c r="G57" s="60"/>
      <c r="H57" s="60"/>
      <c r="I57" s="60"/>
      <c r="J57" s="60"/>
    </row>
    <row r="58" spans="1:15" x14ac:dyDescent="0.2">
      <c r="B58" s="66" t="s">
        <v>46</v>
      </c>
      <c r="C58" s="71" t="s">
        <v>47</v>
      </c>
      <c r="D58" s="68">
        <v>1</v>
      </c>
      <c r="E58" s="171" t="s">
        <v>53</v>
      </c>
      <c r="F58" s="171"/>
    </row>
    <row r="59" spans="1:15" x14ac:dyDescent="0.2">
      <c r="D59" s="80">
        <v>18</v>
      </c>
      <c r="E59" s="81">
        <v>20</v>
      </c>
      <c r="F59" s="79">
        <v>6</v>
      </c>
      <c r="G59" s="63" t="s">
        <v>43</v>
      </c>
      <c r="H59" s="50"/>
    </row>
    <row r="60" spans="1:15" x14ac:dyDescent="0.2">
      <c r="C60" s="170" t="s">
        <v>52</v>
      </c>
      <c r="D60" s="170"/>
      <c r="E60" s="170"/>
      <c r="F60" s="170"/>
      <c r="G60" s="64" t="s">
        <v>42</v>
      </c>
      <c r="H60" s="50">
        <v>4</v>
      </c>
      <c r="I60" s="65" t="s">
        <v>7</v>
      </c>
    </row>
    <row r="61" spans="1:15" ht="15" customHeight="1" x14ac:dyDescent="0.2">
      <c r="C61" s="72" t="str">
        <f>IF(H1="","",H1)</f>
        <v/>
      </c>
      <c r="D61" s="82" t="str">
        <f>IF(C61="","",C61+D59)</f>
        <v/>
      </c>
      <c r="E61" s="82" t="e">
        <f>IF(E59="","",D61+E59)</f>
        <v>#VALUE!</v>
      </c>
      <c r="F61" s="67" t="e">
        <f>IF(F59="","",E61+(F59*7))</f>
        <v>#VALUE!</v>
      </c>
    </row>
    <row r="62" spans="1:15" x14ac:dyDescent="0.2">
      <c r="E62" s="75" t="s">
        <v>44</v>
      </c>
      <c r="F62" s="75" t="s">
        <v>45</v>
      </c>
    </row>
    <row r="63" spans="1:15" ht="6" customHeight="1" x14ac:dyDescent="0.2"/>
    <row r="64" spans="1:15" x14ac:dyDescent="0.2">
      <c r="A64" s="197" t="s">
        <v>48</v>
      </c>
      <c r="B64" s="197"/>
      <c r="C64" s="197"/>
      <c r="D64" s="197"/>
      <c r="E64" s="197"/>
      <c r="F64" s="197"/>
      <c r="G64" s="197"/>
      <c r="H64" s="197"/>
      <c r="I64" s="197"/>
      <c r="J64" s="197"/>
    </row>
    <row r="66" spans="4:6" x14ac:dyDescent="0.2">
      <c r="D66" s="68"/>
      <c r="E66" s="69"/>
      <c r="F66" s="70"/>
    </row>
  </sheetData>
  <sheetProtection sheet="1" objects="1" scenarios="1"/>
  <mergeCells count="23">
    <mergeCell ref="A64:J64"/>
    <mergeCell ref="C50:D50"/>
    <mergeCell ref="C51:D51"/>
    <mergeCell ref="C52:D52"/>
    <mergeCell ref="C55:D55"/>
    <mergeCell ref="C53:D53"/>
    <mergeCell ref="C54:D54"/>
    <mergeCell ref="L51:O51"/>
    <mergeCell ref="C60:F60"/>
    <mergeCell ref="E58:F58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9:J29"/>
    <mergeCell ref="G37:J40"/>
    <mergeCell ref="G43:J44"/>
    <mergeCell ref="G47:J55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43" sqref="O43"/>
    </sheetView>
  </sheetViews>
  <sheetFormatPr defaultRowHeight="15" x14ac:dyDescent="0.25"/>
  <cols>
    <col min="1" max="1" width="3.42578125" customWidth="1"/>
    <col min="4" max="4" width="11.140625" customWidth="1"/>
  </cols>
  <sheetData>
    <row r="1" spans="1:11" ht="19.5" x14ac:dyDescent="0.4">
      <c r="A1" s="83" t="s">
        <v>72</v>
      </c>
      <c r="B1" s="84"/>
      <c r="C1" s="84"/>
      <c r="D1" s="84"/>
      <c r="E1" s="84"/>
      <c r="F1" s="84"/>
      <c r="G1" s="85" t="s">
        <v>122</v>
      </c>
      <c r="H1" s="86"/>
      <c r="I1" s="86"/>
      <c r="J1" s="87"/>
      <c r="K1" s="88"/>
    </row>
    <row r="2" spans="1:11" ht="19.5" x14ac:dyDescent="0.4">
      <c r="A2" s="89" t="s">
        <v>73</v>
      </c>
      <c r="B2" s="90"/>
      <c r="C2" s="90"/>
      <c r="D2" s="91"/>
      <c r="E2" s="92"/>
      <c r="F2" s="92"/>
      <c r="G2" s="93"/>
      <c r="H2" s="93"/>
      <c r="I2" s="93"/>
      <c r="J2" s="94"/>
    </row>
    <row r="3" spans="1:11" ht="19.5" x14ac:dyDescent="0.4">
      <c r="A3" s="89" t="s">
        <v>74</v>
      </c>
      <c r="B3" s="90" t="s">
        <v>75</v>
      </c>
      <c r="C3" s="90"/>
      <c r="D3" s="95"/>
      <c r="E3" s="96"/>
      <c r="F3" s="97"/>
      <c r="G3" s="97"/>
      <c r="H3" s="97"/>
      <c r="I3" s="97"/>
      <c r="J3" s="98"/>
    </row>
    <row r="4" spans="1:11" ht="19.5" x14ac:dyDescent="0.4">
      <c r="A4" s="99"/>
      <c r="B4" s="100" t="s">
        <v>76</v>
      </c>
      <c r="C4" s="100"/>
      <c r="D4" s="101"/>
      <c r="E4" s="102"/>
      <c r="F4" s="103"/>
      <c r="G4" s="103"/>
      <c r="H4" s="103"/>
      <c r="I4" s="103"/>
      <c r="J4" s="104"/>
    </row>
    <row r="5" spans="1:11" ht="19.5" x14ac:dyDescent="0.4">
      <c r="A5" s="89" t="s">
        <v>77</v>
      </c>
      <c r="B5" s="90" t="s">
        <v>78</v>
      </c>
      <c r="C5" s="90"/>
      <c r="D5" s="95"/>
      <c r="E5" s="160" t="s">
        <v>108</v>
      </c>
      <c r="F5" s="161"/>
      <c r="G5" s="161"/>
      <c r="H5" s="97"/>
      <c r="I5" s="97"/>
      <c r="J5" s="98"/>
    </row>
    <row r="6" spans="1:11" ht="19.5" x14ac:dyDescent="0.4">
      <c r="A6" s="99"/>
      <c r="B6" s="100"/>
      <c r="C6" s="100"/>
      <c r="D6" s="101"/>
      <c r="E6" s="162"/>
      <c r="F6" s="163"/>
      <c r="G6" s="163"/>
      <c r="H6" s="103"/>
      <c r="I6" s="103"/>
      <c r="J6" s="104"/>
    </row>
    <row r="7" spans="1:11" ht="19.5" x14ac:dyDescent="0.4">
      <c r="A7" s="89" t="s">
        <v>79</v>
      </c>
      <c r="B7" s="90" t="s">
        <v>80</v>
      </c>
      <c r="C7" s="90"/>
      <c r="D7" s="95"/>
      <c r="E7" s="96" t="s">
        <v>107</v>
      </c>
      <c r="F7" s="97"/>
      <c r="G7" s="97"/>
      <c r="H7" s="97"/>
      <c r="I7" s="97"/>
      <c r="J7" s="98"/>
    </row>
    <row r="8" spans="1:11" ht="19.5" x14ac:dyDescent="0.4">
      <c r="A8" s="99"/>
      <c r="B8" s="100"/>
      <c r="C8" s="100"/>
      <c r="D8" s="101"/>
      <c r="E8" s="102"/>
      <c r="F8" s="103"/>
      <c r="G8" s="103"/>
      <c r="H8" s="103"/>
      <c r="I8" s="103"/>
      <c r="J8" s="104"/>
    </row>
    <row r="9" spans="1:11" ht="19.5" x14ac:dyDescent="0.4">
      <c r="A9" s="89" t="s">
        <v>81</v>
      </c>
      <c r="B9" s="90" t="s">
        <v>82</v>
      </c>
      <c r="C9" s="90"/>
      <c r="D9" s="95"/>
      <c r="E9" s="96"/>
      <c r="F9" s="97"/>
      <c r="G9" s="97"/>
      <c r="H9" s="97"/>
      <c r="I9" s="97"/>
      <c r="J9" s="98"/>
    </row>
    <row r="10" spans="1:11" ht="15.75" x14ac:dyDescent="0.25">
      <c r="A10" s="105"/>
      <c r="B10" s="106"/>
      <c r="C10" s="106"/>
      <c r="D10" s="107"/>
      <c r="E10" s="102"/>
      <c r="F10" s="103"/>
      <c r="G10" s="103"/>
      <c r="H10" s="103"/>
      <c r="I10" s="103"/>
      <c r="J10" s="104"/>
    </row>
    <row r="11" spans="1:11" ht="19.5" x14ac:dyDescent="0.4">
      <c r="A11" s="108" t="s">
        <v>83</v>
      </c>
      <c r="B11" s="109"/>
      <c r="C11" s="109"/>
      <c r="D11" s="110"/>
      <c r="E11" s="111" t="s">
        <v>84</v>
      </c>
      <c r="F11" s="111"/>
      <c r="G11" s="112"/>
      <c r="H11" s="111" t="s">
        <v>85</v>
      </c>
      <c r="I11" s="111"/>
      <c r="J11" s="112"/>
    </row>
    <row r="12" spans="1:11" ht="19.5" x14ac:dyDescent="0.4">
      <c r="A12" s="113"/>
      <c r="B12" s="114"/>
      <c r="C12" s="114"/>
      <c r="D12" s="115"/>
      <c r="E12" s="111" t="s">
        <v>86</v>
      </c>
      <c r="F12" s="116" t="s">
        <v>87</v>
      </c>
      <c r="G12" s="112" t="s">
        <v>88</v>
      </c>
      <c r="H12" s="111" t="s">
        <v>86</v>
      </c>
      <c r="I12" s="116" t="s">
        <v>87</v>
      </c>
      <c r="J12" s="112" t="s">
        <v>88</v>
      </c>
    </row>
    <row r="13" spans="1:11" ht="18" x14ac:dyDescent="0.35">
      <c r="A13" s="117">
        <v>1</v>
      </c>
      <c r="B13" s="118" t="s">
        <v>89</v>
      </c>
      <c r="C13" s="119"/>
      <c r="D13" s="120"/>
      <c r="E13" s="121"/>
      <c r="F13" s="122"/>
      <c r="G13" s="121"/>
      <c r="H13" s="121"/>
      <c r="I13" s="122"/>
      <c r="J13" s="164" t="s">
        <v>109</v>
      </c>
    </row>
    <row r="14" spans="1:11" ht="18" x14ac:dyDescent="0.35">
      <c r="A14" s="117"/>
      <c r="B14" s="118" t="s">
        <v>90</v>
      </c>
      <c r="C14" s="119"/>
      <c r="D14" s="120"/>
      <c r="E14" s="123"/>
      <c r="F14" s="124"/>
      <c r="G14" s="123"/>
      <c r="H14" s="123"/>
      <c r="I14" s="124"/>
      <c r="J14" s="165" t="s">
        <v>110</v>
      </c>
    </row>
    <row r="15" spans="1:11" ht="18" x14ac:dyDescent="0.35">
      <c r="A15" s="117"/>
      <c r="B15" s="118" t="s">
        <v>123</v>
      </c>
      <c r="C15" s="119"/>
      <c r="D15" s="120"/>
      <c r="E15" s="123"/>
      <c r="F15" s="124"/>
      <c r="G15" s="123"/>
      <c r="H15" s="123"/>
      <c r="I15" s="124"/>
      <c r="J15" s="165"/>
    </row>
    <row r="16" spans="1:11" ht="18" x14ac:dyDescent="0.35">
      <c r="A16" s="125"/>
      <c r="B16" s="113" t="s">
        <v>91</v>
      </c>
      <c r="C16" s="114"/>
      <c r="D16" s="126"/>
      <c r="E16" s="127"/>
      <c r="F16" s="128"/>
      <c r="G16" s="127"/>
      <c r="H16" s="127"/>
      <c r="I16" s="128"/>
      <c r="J16" s="127"/>
    </row>
    <row r="17" spans="1:10" ht="18" x14ac:dyDescent="0.35">
      <c r="A17" s="117">
        <v>2</v>
      </c>
      <c r="B17" s="118" t="s">
        <v>92</v>
      </c>
      <c r="C17" s="119"/>
      <c r="D17" s="120"/>
      <c r="E17" s="168" t="s">
        <v>111</v>
      </c>
      <c r="F17" s="168"/>
      <c r="G17" s="168"/>
      <c r="H17" s="168"/>
      <c r="I17" s="168"/>
      <c r="J17" s="129"/>
    </row>
    <row r="18" spans="1:10" ht="18" x14ac:dyDescent="0.35">
      <c r="A18" s="125"/>
      <c r="B18" s="113"/>
      <c r="C18" s="114"/>
      <c r="D18" s="126"/>
      <c r="E18" s="163" t="s">
        <v>112</v>
      </c>
      <c r="F18" s="163"/>
      <c r="G18" s="163"/>
      <c r="H18" s="163"/>
      <c r="I18" s="163"/>
      <c r="J18" s="130"/>
    </row>
    <row r="19" spans="1:10" ht="18" x14ac:dyDescent="0.35">
      <c r="A19" s="131">
        <v>3</v>
      </c>
      <c r="B19" s="118" t="s">
        <v>93</v>
      </c>
      <c r="C19" s="119"/>
      <c r="D19" s="120"/>
      <c r="E19" s="168" t="s">
        <v>113</v>
      </c>
      <c r="F19" s="168"/>
      <c r="G19" s="168"/>
      <c r="H19" s="168"/>
      <c r="I19" s="168"/>
      <c r="J19" s="129"/>
    </row>
    <row r="20" spans="1:10" ht="18" x14ac:dyDescent="0.35">
      <c r="A20" s="125"/>
      <c r="B20" s="113"/>
      <c r="C20" s="114"/>
      <c r="D20" s="126"/>
      <c r="E20" s="163"/>
      <c r="F20" s="163"/>
      <c r="G20" s="163"/>
      <c r="H20" s="163"/>
      <c r="I20" s="163"/>
      <c r="J20" s="130"/>
    </row>
    <row r="21" spans="1:10" ht="18" x14ac:dyDescent="0.35">
      <c r="A21" s="131">
        <v>4</v>
      </c>
      <c r="B21" s="108" t="s">
        <v>94</v>
      </c>
      <c r="C21" s="109"/>
      <c r="D21" s="132"/>
      <c r="E21" s="122"/>
      <c r="F21" s="122"/>
      <c r="G21" s="122"/>
      <c r="H21" s="122"/>
      <c r="I21" s="122"/>
      <c r="J21" s="133"/>
    </row>
    <row r="22" spans="1:10" ht="18" x14ac:dyDescent="0.35">
      <c r="A22" s="125"/>
      <c r="B22" s="113"/>
      <c r="C22" s="114"/>
      <c r="D22" s="126"/>
      <c r="E22" s="128"/>
      <c r="F22" s="128"/>
      <c r="G22" s="128"/>
      <c r="H22" s="128"/>
      <c r="I22" s="128"/>
      <c r="J22" s="130"/>
    </row>
    <row r="23" spans="1:10" ht="18" x14ac:dyDescent="0.35">
      <c r="A23" s="131">
        <v>5</v>
      </c>
      <c r="B23" s="108" t="s">
        <v>95</v>
      </c>
      <c r="C23" s="109"/>
      <c r="D23" s="132"/>
      <c r="E23" s="161" t="s">
        <v>116</v>
      </c>
      <c r="F23" s="161"/>
      <c r="G23" s="122"/>
      <c r="H23" s="122"/>
      <c r="I23" s="122"/>
      <c r="J23" s="133"/>
    </row>
    <row r="24" spans="1:10" ht="18" x14ac:dyDescent="0.35">
      <c r="A24" s="125"/>
      <c r="B24" s="113"/>
      <c r="C24" s="114"/>
      <c r="D24" s="126"/>
      <c r="E24" s="163"/>
      <c r="F24" s="163"/>
      <c r="G24" s="128"/>
      <c r="H24" s="128"/>
      <c r="I24" s="128"/>
      <c r="J24" s="130"/>
    </row>
    <row r="25" spans="1:10" ht="18" x14ac:dyDescent="0.35">
      <c r="A25" s="117">
        <v>6</v>
      </c>
      <c r="B25" s="118" t="s">
        <v>96</v>
      </c>
      <c r="C25" s="119"/>
      <c r="D25" s="120"/>
      <c r="E25" s="168"/>
      <c r="F25" s="168"/>
      <c r="G25" s="124"/>
      <c r="H25" s="124"/>
      <c r="I25" s="124"/>
      <c r="J25" s="129"/>
    </row>
    <row r="26" spans="1:10" ht="18" x14ac:dyDescent="0.35">
      <c r="A26" s="125"/>
      <c r="B26" s="113"/>
      <c r="C26" s="114"/>
      <c r="D26" s="126"/>
      <c r="E26" s="163"/>
      <c r="F26" s="163"/>
      <c r="G26" s="128"/>
      <c r="H26" s="128"/>
      <c r="I26" s="128"/>
      <c r="J26" s="130"/>
    </row>
    <row r="27" spans="1:10" ht="18" x14ac:dyDescent="0.35">
      <c r="A27" s="131">
        <v>7</v>
      </c>
      <c r="B27" s="108" t="s">
        <v>97</v>
      </c>
      <c r="C27" s="109"/>
      <c r="D27" s="132"/>
      <c r="E27" s="161" t="s">
        <v>114</v>
      </c>
      <c r="F27" s="161"/>
      <c r="G27" s="122"/>
      <c r="H27" s="122"/>
      <c r="I27" s="122"/>
      <c r="J27" s="133"/>
    </row>
    <row r="28" spans="1:10" ht="18" x14ac:dyDescent="0.35">
      <c r="A28" s="125"/>
      <c r="B28" s="113"/>
      <c r="C28" s="114"/>
      <c r="D28" s="126"/>
      <c r="E28" s="163" t="s">
        <v>115</v>
      </c>
      <c r="F28" s="163"/>
      <c r="G28" s="128"/>
      <c r="H28" s="128"/>
      <c r="I28" s="128"/>
      <c r="J28" s="130"/>
    </row>
    <row r="29" spans="1:10" ht="18" x14ac:dyDescent="0.35">
      <c r="A29" s="134" t="s">
        <v>98</v>
      </c>
      <c r="B29" s="135"/>
      <c r="C29" s="135"/>
      <c r="D29" s="136"/>
      <c r="E29" s="136"/>
      <c r="F29" s="136"/>
      <c r="G29" s="136"/>
      <c r="H29" s="136"/>
      <c r="I29" s="136"/>
      <c r="J29" s="137"/>
    </row>
    <row r="30" spans="1:10" ht="18" x14ac:dyDescent="0.35">
      <c r="A30" s="138" t="s">
        <v>74</v>
      </c>
      <c r="B30" s="139"/>
      <c r="C30" s="136"/>
      <c r="D30" s="137"/>
      <c r="E30" s="140"/>
      <c r="F30" s="140"/>
      <c r="G30" s="140"/>
      <c r="H30" s="140"/>
      <c r="I30" s="140"/>
      <c r="J30" s="141"/>
    </row>
    <row r="31" spans="1:10" ht="18" x14ac:dyDescent="0.35">
      <c r="A31" s="138" t="s">
        <v>77</v>
      </c>
      <c r="B31" s="139"/>
      <c r="C31" s="136"/>
      <c r="D31" s="137"/>
      <c r="E31" s="140"/>
      <c r="F31" s="140"/>
      <c r="G31" s="140"/>
      <c r="H31" s="140"/>
      <c r="I31" s="140"/>
      <c r="J31" s="141"/>
    </row>
    <row r="32" spans="1:10" ht="18" x14ac:dyDescent="0.35">
      <c r="A32" s="142" t="s">
        <v>79</v>
      </c>
      <c r="B32" s="143"/>
      <c r="C32" s="144"/>
      <c r="D32" s="145"/>
      <c r="E32" s="103"/>
      <c r="F32" s="103"/>
      <c r="G32" s="103"/>
      <c r="H32" s="103"/>
      <c r="I32" s="103"/>
      <c r="J32" s="104"/>
    </row>
    <row r="33" spans="1:10" ht="18" x14ac:dyDescent="0.35">
      <c r="A33" s="138" t="s">
        <v>99</v>
      </c>
      <c r="B33" s="139"/>
      <c r="C33" s="136"/>
      <c r="D33" s="137"/>
      <c r="E33" s="140"/>
      <c r="F33" s="140"/>
      <c r="G33" s="140"/>
      <c r="H33" s="140"/>
      <c r="I33" s="140"/>
      <c r="J33" s="141"/>
    </row>
    <row r="34" spans="1:10" ht="18" x14ac:dyDescent="0.35">
      <c r="A34" s="146" t="s">
        <v>100</v>
      </c>
      <c r="B34" s="147"/>
      <c r="C34" s="147"/>
      <c r="D34" s="147"/>
      <c r="E34" s="147"/>
      <c r="F34" s="148"/>
      <c r="G34" s="148"/>
      <c r="H34" s="148"/>
      <c r="I34" s="148"/>
      <c r="J34" s="149"/>
    </row>
    <row r="35" spans="1:10" ht="18" x14ac:dyDescent="0.35">
      <c r="A35" s="150" t="s">
        <v>74</v>
      </c>
      <c r="B35" s="151" t="s">
        <v>101</v>
      </c>
      <c r="C35" s="152"/>
      <c r="D35" s="153"/>
      <c r="E35" s="161" t="s">
        <v>121</v>
      </c>
      <c r="F35" s="161"/>
      <c r="G35" s="161"/>
      <c r="H35" s="161"/>
      <c r="I35" s="161"/>
      <c r="J35" s="166"/>
    </row>
    <row r="36" spans="1:10" ht="18" x14ac:dyDescent="0.35">
      <c r="A36" s="154"/>
      <c r="B36" s="155"/>
      <c r="C36" s="156"/>
      <c r="D36" s="157"/>
      <c r="E36" s="163"/>
      <c r="F36" s="163"/>
      <c r="G36" s="163"/>
      <c r="H36" s="163"/>
      <c r="I36" s="163"/>
      <c r="J36" s="167"/>
    </row>
    <row r="37" spans="1:10" ht="18" x14ac:dyDescent="0.35">
      <c r="A37" s="150" t="s">
        <v>77</v>
      </c>
      <c r="B37" s="151" t="s">
        <v>102</v>
      </c>
      <c r="C37" s="152"/>
      <c r="D37" s="153"/>
      <c r="E37" s="161" t="s">
        <v>119</v>
      </c>
      <c r="F37" s="161"/>
      <c r="G37" s="161"/>
      <c r="H37" s="161"/>
      <c r="I37" s="161"/>
      <c r="J37" s="166"/>
    </row>
    <row r="38" spans="1:10" ht="18" x14ac:dyDescent="0.35">
      <c r="A38" s="154"/>
      <c r="B38" s="155"/>
      <c r="C38" s="156"/>
      <c r="D38" s="157"/>
      <c r="E38" s="163" t="s">
        <v>120</v>
      </c>
      <c r="F38" s="163"/>
      <c r="G38" s="163"/>
      <c r="H38" s="163"/>
      <c r="I38" s="163"/>
      <c r="J38" s="167"/>
    </row>
    <row r="39" spans="1:10" ht="18" x14ac:dyDescent="0.35">
      <c r="A39" s="150" t="s">
        <v>79</v>
      </c>
      <c r="B39" s="151" t="s">
        <v>103</v>
      </c>
      <c r="C39" s="152"/>
      <c r="D39" s="158"/>
      <c r="E39" s="97" t="s">
        <v>121</v>
      </c>
      <c r="F39" s="97"/>
      <c r="G39" s="97"/>
      <c r="H39" s="97"/>
      <c r="I39" s="97"/>
      <c r="J39" s="98"/>
    </row>
    <row r="40" spans="1:10" ht="18" x14ac:dyDescent="0.35">
      <c r="A40" s="154"/>
      <c r="B40" s="155"/>
      <c r="C40" s="156"/>
      <c r="D40" s="159"/>
      <c r="E40" s="103"/>
      <c r="F40" s="103"/>
      <c r="G40" s="103"/>
      <c r="H40" s="103"/>
      <c r="I40" s="103"/>
      <c r="J40" s="104"/>
    </row>
    <row r="41" spans="1:10" ht="18" x14ac:dyDescent="0.35">
      <c r="A41" s="150" t="s">
        <v>81</v>
      </c>
      <c r="B41" s="151" t="s">
        <v>104</v>
      </c>
      <c r="C41" s="152"/>
      <c r="D41" s="158"/>
      <c r="E41" s="97" t="s">
        <v>117</v>
      </c>
      <c r="F41" s="97"/>
      <c r="G41" s="97"/>
      <c r="H41" s="97"/>
      <c r="I41" s="97"/>
      <c r="J41" s="98"/>
    </row>
    <row r="42" spans="1:10" ht="18" x14ac:dyDescent="0.35">
      <c r="A42" s="154"/>
      <c r="B42" s="155"/>
      <c r="C42" s="156"/>
      <c r="D42" s="159"/>
      <c r="E42" s="103" t="s">
        <v>118</v>
      </c>
      <c r="F42" s="103"/>
      <c r="G42" s="103"/>
      <c r="H42" s="103"/>
      <c r="I42" s="103"/>
      <c r="J42" s="104"/>
    </row>
    <row r="43" spans="1:10" ht="18" x14ac:dyDescent="0.35">
      <c r="A43" s="150" t="s">
        <v>105</v>
      </c>
      <c r="B43" s="151" t="s">
        <v>106</v>
      </c>
      <c r="C43" s="152"/>
      <c r="D43" s="158"/>
      <c r="E43" s="97" t="s">
        <v>124</v>
      </c>
      <c r="F43" s="97"/>
      <c r="G43" s="97"/>
      <c r="H43" s="97"/>
      <c r="I43" s="97"/>
      <c r="J43" s="98"/>
    </row>
    <row r="44" spans="1:10" ht="18" x14ac:dyDescent="0.35">
      <c r="A44" s="154"/>
      <c r="B44" s="155"/>
      <c r="C44" s="156"/>
      <c r="D44" s="159"/>
      <c r="E44" s="103" t="s">
        <v>125</v>
      </c>
      <c r="F44" s="103"/>
      <c r="G44" s="103"/>
      <c r="H44" s="103"/>
      <c r="I44" s="103"/>
      <c r="J44" s="10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2016-12-30T20:39:28Z</cp:lastPrinted>
  <dcterms:created xsi:type="dcterms:W3CDTF">2016-03-29T16:21:10Z</dcterms:created>
  <dcterms:modified xsi:type="dcterms:W3CDTF">2017-09-17T14:57:33Z</dcterms:modified>
</cp:coreProperties>
</file>