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62913"/>
</workbook>
</file>

<file path=xl/calcChain.xml><?xml version="1.0" encoding="utf-8"?>
<calcChain xmlns="http://schemas.openxmlformats.org/spreadsheetml/2006/main">
  <c r="B55" i="1" l="1"/>
  <c r="B54" i="1"/>
  <c r="C62" i="1" l="1"/>
  <c r="B53" i="1"/>
  <c r="B52" i="1"/>
  <c r="B51" i="1"/>
  <c r="C50" i="1"/>
  <c r="C51" i="1" s="1"/>
  <c r="B50" i="1"/>
  <c r="J26" i="1"/>
  <c r="J25" i="1"/>
  <c r="J24" i="1"/>
  <c r="J23" i="1"/>
  <c r="J22" i="1"/>
  <c r="J21" i="1"/>
  <c r="C18" i="1"/>
  <c r="C34" i="1" s="1"/>
  <c r="H5" i="1"/>
  <c r="C5" i="1"/>
  <c r="D62" i="1" l="1"/>
  <c r="E62" i="1" s="1"/>
  <c r="F62" i="1" s="1"/>
  <c r="D14" i="1"/>
  <c r="D15" i="1"/>
  <c r="D10" i="1"/>
  <c r="D11" i="1"/>
  <c r="D13" i="1"/>
  <c r="D18" i="1"/>
  <c r="C52" i="1"/>
  <c r="C53" i="1" s="1"/>
  <c r="C54" i="1" s="1"/>
  <c r="C55" i="1" s="1"/>
  <c r="C56" i="1" s="1"/>
  <c r="D12" i="1"/>
  <c r="D16" i="1"/>
  <c r="D17" i="1"/>
</calcChain>
</file>

<file path=xl/sharedStrings.xml><?xml version="1.0" encoding="utf-8"?>
<sst xmlns="http://schemas.openxmlformats.org/spreadsheetml/2006/main" count="252" uniqueCount="207">
  <si>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</si>
  <si>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</si>
  <si>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</si>
  <si>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</si>
  <si>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</si>
  <si>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</si>
  <si>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</si>
  <si>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</si>
  <si>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</si>
  <si>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</si>
  <si>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</si>
  <si>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</si>
  <si>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</si>
  <si>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</si>
  <si>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</si>
  <si>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</si>
  <si>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</si>
  <si>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</si>
  <si>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</si>
  <si>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</si>
  <si>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</si>
  <si>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</si>
  <si>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</si>
  <si>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</si>
  <si>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</si>
  <si>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</si>
  <si>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</si>
  <si>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</si>
  <si>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</si>
  <si>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</si>
  <si>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</si>
  <si>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</si>
  <si>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</si>
  <si>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</si>
  <si>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</si>
  <si>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</si>
  <si>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Storten/eiwitrust</t>
  </si>
  <si>
    <t>Gisting - Bottelen -  Serveren</t>
  </si>
  <si>
    <t>suiker bij bottelen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</si>
  <si>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</si>
  <si>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</si>
  <si>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</si>
  <si>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</si>
  <si>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</si>
  <si>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</si>
  <si>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</si>
  <si>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</si>
  <si>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</si>
  <si>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</si>
  <si>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</si>
  <si>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</si>
  <si>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 xml:space="preserve">Sg in Kookketel 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</si>
  <si>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</si>
  <si>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</si>
  <si>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</si>
  <si>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</si>
  <si>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</si>
  <si>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</si>
  <si>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</si>
  <si>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</si>
  <si>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</si>
  <si>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</si>
  <si>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</si>
  <si>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</si>
  <si>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</si>
  <si>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</si>
  <si>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</si>
  <si>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</si>
  <si>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</si>
  <si>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</si>
  <si>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</si>
  <si>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</si>
  <si>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</si>
  <si>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</si>
  <si>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</si>
  <si>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</si>
  <si>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</si>
  <si>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</si>
  <si>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</si>
  <si>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</si>
  <si>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</si>
  <si>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</si>
  <si>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</si>
  <si>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</si>
  <si>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</si>
  <si>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</si>
  <si>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</si>
  <si>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</si>
  <si>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</si>
  <si>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</si>
  <si>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</si>
  <si>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</si>
  <si>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</si>
  <si>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</si>
  <si>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</si>
  <si>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</si>
  <si>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</si>
  <si>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</si>
  <si>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</si>
  <si>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</si>
  <si>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</si>
  <si>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</si>
  <si>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</si>
  <si>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</si>
  <si>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</si>
  <si>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</si>
  <si>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</si>
  <si>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</si>
  <si>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</si>
  <si>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</si>
  <si>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</si>
  <si>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</si>
  <si>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</si>
  <si>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</si>
  <si>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</si>
  <si>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</si>
  <si>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</si>
  <si>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</si>
  <si>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</si>
  <si>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</si>
  <si>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</si>
  <si>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</si>
  <si>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</si>
  <si>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</si>
  <si>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</si>
  <si>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</si>
  <si>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</si>
  <si>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</si>
  <si>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</si>
  <si>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</si>
  <si>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</si>
  <si>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</si>
  <si>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</si>
  <si>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</si>
  <si>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</si>
  <si>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</si>
  <si>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</si>
  <si>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</si>
  <si>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</si>
  <si>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</si>
  <si>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</si>
  <si>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</si>
  <si>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</si>
  <si>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</si>
  <si>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</si>
  <si>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</si>
  <si>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</si>
  <si>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</si>
  <si>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</si>
  <si>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</si>
  <si>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</si>
  <si>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</si>
  <si>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</si>
  <si>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</si>
  <si>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</si>
  <si>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</si>
  <si>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</si>
  <si>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</si>
  <si>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</si>
  <si>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</si>
  <si>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</si>
  <si>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</si>
  <si>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</si>
  <si>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</si>
  <si>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</si>
  <si>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</si>
  <si>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</si>
  <si>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</si>
  <si>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</si>
  <si>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</si>
  <si>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</si>
  <si>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</si>
  <si>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</si>
  <si>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</si>
  <si>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</si>
  <si>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</si>
  <si>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</si>
  <si>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</si>
  <si>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</si>
  <si>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</si>
  <si>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</si>
  <si>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</si>
  <si>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</si>
  <si>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Sterke Blonde</t>
  </si>
  <si>
    <t>Hallertau Tradition</t>
  </si>
  <si>
    <t>Saaz</t>
  </si>
  <si>
    <t>EK Golding</t>
  </si>
  <si>
    <t>Spalter Spalt</t>
  </si>
  <si>
    <t>Challenger</t>
  </si>
  <si>
    <t xml:space="preserve">  Saaz</t>
  </si>
  <si>
    <t>23 gr</t>
  </si>
  <si>
    <t>korrel</t>
  </si>
  <si>
    <t>Spoelwater</t>
  </si>
  <si>
    <t xml:space="preserve">  Hallertau tradition</t>
  </si>
  <si>
    <t xml:space="preserve">  East Kent Golding</t>
  </si>
  <si>
    <t>10/20/10</t>
  </si>
  <si>
    <t xml:space="preserve">  Spalt Select (bloemen)</t>
  </si>
  <si>
    <t>* maischwater + 2 liter
* spoelwater + 3 liter</t>
  </si>
  <si>
    <t>Karwij, Koriander, Sinaas</t>
  </si>
  <si>
    <t>Pilsmout</t>
  </si>
  <si>
    <t>Tarwemout</t>
  </si>
  <si>
    <t>2 zakjes</t>
  </si>
  <si>
    <t>Safbrew T-58</t>
  </si>
  <si>
    <t>sg na gisting 1-2-3</t>
  </si>
  <si>
    <t>* Karwij = 10 gr
* Sinaasappelschil (gedroogd) = 20 gr
* Koriander = 10 gr
* 1 kg pilsmout toegevoegd ipv. suiker
* tarwemout: zo grof mogelijk schroten om dichtslaan filter door meelvorming te voorkomen</t>
  </si>
  <si>
    <t>* gekookt fors in
* bij 2de gisting: zeven van de wort ivm. korrels van de kruiden en sinaasappelschillen! 
* mandfles een keer extra overgeheveld i.v.m. verder zakken sg</t>
  </si>
  <si>
    <t>GoudenCarolusHopsinjoor-eigen 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</si>
</sst>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3]d/mmm/yy;@"/>
    <numFmt numFmtId="166" formatCode="[$-413]d\ 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20" fillId="3" borderId="25" xfId="0" applyFont="1" applyFill="1" applyBorder="1"/>
    <xf numFmtId="0" fontId="17" fillId="4" borderId="21" xfId="0" applyFont="1" applyFill="1" applyBorder="1"/>
    <xf numFmtId="0" fontId="17" fillId="4" borderId="15" xfId="0" applyFont="1" applyFill="1" applyBorder="1"/>
    <xf numFmtId="0" fontId="17" fillId="0" borderId="0" xfId="0" applyFont="1" applyBorder="1"/>
    <xf numFmtId="0" fontId="17" fillId="0" borderId="24" xfId="0" applyFont="1" applyBorder="1"/>
    <xf numFmtId="0" fontId="17" fillId="4" borderId="28" xfId="0" applyFont="1" applyFill="1" applyBorder="1"/>
    <xf numFmtId="0" fontId="17" fillId="4" borderId="24" xfId="0" applyFont="1" applyFill="1" applyBorder="1"/>
    <xf numFmtId="0" fontId="17" fillId="4" borderId="25" xfId="0" applyFont="1" applyFill="1" applyBorder="1"/>
    <xf numFmtId="0" fontId="17" fillId="4" borderId="18" xfId="0" applyFont="1" applyFill="1" applyBorder="1"/>
    <xf numFmtId="0" fontId="17" fillId="4" borderId="0" xfId="0" applyFont="1" applyFill="1" applyBorder="1"/>
    <xf numFmtId="0" fontId="17" fillId="4" borderId="22" xfId="0" applyFont="1" applyFill="1" applyBorder="1"/>
    <xf numFmtId="0" fontId="17" fillId="3" borderId="24" xfId="0" applyFont="1" applyFill="1" applyBorder="1"/>
    <xf numFmtId="0" fontId="19" fillId="0" borderId="0" xfId="0" applyFont="1"/>
    <xf numFmtId="0" fontId="17" fillId="4" borderId="13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Border="1"/>
    <xf numFmtId="0" fontId="18" fillId="4" borderId="22" xfId="0" applyFont="1" applyFill="1" applyBorder="1"/>
    <xf numFmtId="0" fontId="17" fillId="0" borderId="21" xfId="0" applyFont="1" applyBorder="1"/>
    <xf numFmtId="0" fontId="0" fillId="0" borderId="0" xfId="0" applyBorder="1"/>
    <xf numFmtId="0" fontId="17" fillId="3" borderId="21" xfId="0" applyFont="1" applyFill="1" applyBorder="1"/>
    <xf numFmtId="0" fontId="20" fillId="3" borderId="15" xfId="0" applyFont="1" applyFill="1" applyBorder="1"/>
    <xf numFmtId="0" fontId="25" fillId="4" borderId="0" xfId="0" applyFont="1" applyFill="1" applyBorder="1"/>
    <xf numFmtId="0" fontId="25" fillId="4" borderId="18" xfId="0" applyFont="1" applyFill="1" applyBorder="1"/>
    <xf numFmtId="0" fontId="23" fillId="0" borderId="14" xfId="0" applyFont="1" applyBorder="1"/>
    <xf numFmtId="0" fontId="23" fillId="0" borderId="21" xfId="0" applyFont="1" applyBorder="1"/>
    <xf numFmtId="0" fontId="28" fillId="0" borderId="0" xfId="0" applyFont="1" applyBorder="1"/>
    <xf numFmtId="0" fontId="23" fillId="0" borderId="0" xfId="0" applyFont="1"/>
    <xf numFmtId="0" fontId="30" fillId="0" borderId="15" xfId="0" applyFont="1" applyBorder="1"/>
    <xf numFmtId="0" fontId="30" fillId="0" borderId="21" xfId="0" applyFont="1" applyBorder="1"/>
    <xf numFmtId="0" fontId="28" fillId="0" borderId="0" xfId="0" applyFont="1" applyBorder="1" applyAlignment="1">
      <alignment horizontal="left"/>
    </xf>
    <xf numFmtId="0" fontId="30" fillId="0" borderId="0" xfId="0" applyFont="1" applyBorder="1"/>
    <xf numFmtId="0" fontId="29" fillId="0" borderId="13" xfId="0" applyFont="1" applyBorder="1"/>
    <xf numFmtId="0" fontId="23" fillId="4" borderId="0" xfId="0" applyFont="1" applyFill="1" applyBorder="1"/>
    <xf numFmtId="0" fontId="24" fillId="4" borderId="14" xfId="0" applyFont="1" applyFill="1" applyBorder="1"/>
    <xf numFmtId="0" fontId="24" fillId="4" borderId="17" xfId="0" applyFont="1" applyFill="1" applyBorder="1"/>
    <xf numFmtId="0" fontId="30" fillId="4" borderId="21" xfId="0" applyFont="1" applyFill="1" applyBorder="1" applyAlignment="1">
      <alignment horizontal="left"/>
    </xf>
    <xf numFmtId="0" fontId="30" fillId="0" borderId="13" xfId="0" applyFont="1" applyBorder="1"/>
    <xf numFmtId="0" fontId="30" fillId="4" borderId="14" xfId="0" applyFont="1" applyFill="1" applyBorder="1"/>
    <xf numFmtId="0" fontId="30" fillId="4" borderId="21" xfId="0" applyFont="1" applyFill="1" applyBorder="1"/>
    <xf numFmtId="0" fontId="31" fillId="4" borderId="14" xfId="0" applyFont="1" applyFill="1" applyBorder="1" applyAlignment="1">
      <alignment horizontal="left"/>
    </xf>
    <xf numFmtId="0" fontId="31" fillId="4" borderId="21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left"/>
    </xf>
    <xf numFmtId="0" fontId="31" fillId="0" borderId="13" xfId="0" applyFont="1" applyBorder="1"/>
    <xf numFmtId="0" fontId="31" fillId="4" borderId="14" xfId="0" applyFont="1" applyFill="1" applyBorder="1"/>
    <xf numFmtId="0" fontId="31" fillId="4" borderId="21" xfId="0" applyFont="1" applyFill="1" applyBorder="1"/>
    <xf numFmtId="0" fontId="31" fillId="4" borderId="17" xfId="0" applyFont="1" applyFill="1" applyBorder="1" applyAlignment="1">
      <alignment horizontal="left"/>
    </xf>
    <xf numFmtId="0" fontId="31" fillId="4" borderId="16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left"/>
    </xf>
    <xf numFmtId="0" fontId="31" fillId="0" borderId="26" xfId="0" applyFont="1" applyBorder="1"/>
    <xf numFmtId="0" fontId="31" fillId="4" borderId="18" xfId="0" applyFont="1" applyFill="1" applyBorder="1"/>
    <xf numFmtId="0" fontId="31" fillId="4" borderId="0" xfId="0" applyFont="1" applyFill="1" applyBorder="1"/>
    <xf numFmtId="0" fontId="30" fillId="0" borderId="14" xfId="0" applyFont="1" applyBorder="1"/>
    <xf numFmtId="0" fontId="29" fillId="0" borderId="13" xfId="0" applyFont="1" applyFill="1" applyBorder="1"/>
    <xf numFmtId="0" fontId="17" fillId="3" borderId="14" xfId="0" applyFont="1" applyFill="1" applyBorder="1"/>
    <xf numFmtId="0" fontId="31" fillId="0" borderId="14" xfId="0" applyFont="1" applyBorder="1"/>
    <xf numFmtId="0" fontId="31" fillId="0" borderId="17" xfId="0" applyFont="1" applyBorder="1"/>
    <xf numFmtId="0" fontId="17" fillId="4" borderId="30" xfId="0" applyFont="1" applyFill="1" applyBorder="1"/>
    <xf numFmtId="0" fontId="31" fillId="0" borderId="32" xfId="0" applyFont="1" applyBorder="1"/>
    <xf numFmtId="0" fontId="31" fillId="4" borderId="33" xfId="0" applyFont="1" applyFill="1" applyBorder="1"/>
    <xf numFmtId="0" fontId="31" fillId="0" borderId="34" xfId="0" applyFont="1" applyBorder="1"/>
    <xf numFmtId="0" fontId="31" fillId="4" borderId="9" xfId="0" applyFont="1" applyFill="1" applyBorder="1"/>
    <xf numFmtId="0" fontId="31" fillId="0" borderId="35" xfId="0" applyFont="1" applyBorder="1"/>
    <xf numFmtId="0" fontId="31" fillId="0" borderId="36" xfId="0" applyFont="1" applyBorder="1"/>
    <xf numFmtId="0" fontId="17" fillId="4" borderId="42" xfId="0" applyFont="1" applyFill="1" applyBorder="1"/>
    <xf numFmtId="0" fontId="17" fillId="3" borderId="37" xfId="0" applyFont="1" applyFill="1" applyBorder="1"/>
    <xf numFmtId="0" fontId="17" fillId="3" borderId="38" xfId="0" applyFont="1" applyFill="1" applyBorder="1"/>
    <xf numFmtId="0" fontId="20" fillId="3" borderId="41" xfId="0" applyFont="1" applyFill="1" applyBorder="1"/>
    <xf numFmtId="0" fontId="30" fillId="0" borderId="36" xfId="0" applyFont="1" applyBorder="1"/>
    <xf numFmtId="0" fontId="29" fillId="0" borderId="36" xfId="0" applyFont="1" applyBorder="1"/>
    <xf numFmtId="0" fontId="30" fillId="0" borderId="37" xfId="0" applyFont="1" applyBorder="1"/>
    <xf numFmtId="0" fontId="30" fillId="0" borderId="38" xfId="0" applyFont="1" applyFill="1" applyBorder="1"/>
    <xf numFmtId="0" fontId="23" fillId="0" borderId="38" xfId="0" applyFont="1" applyBorder="1"/>
    <xf numFmtId="0" fontId="23" fillId="0" borderId="41" xfId="0" applyFont="1" applyBorder="1"/>
    <xf numFmtId="0" fontId="31" fillId="4" borderId="37" xfId="0" applyFont="1" applyFill="1" applyBorder="1" applyAlignment="1">
      <alignment horizontal="left"/>
    </xf>
    <xf numFmtId="0" fontId="31" fillId="4" borderId="38" xfId="0" applyFont="1" applyFill="1" applyBorder="1" applyAlignment="1">
      <alignment horizontal="left"/>
    </xf>
    <xf numFmtId="0" fontId="31" fillId="4" borderId="41" xfId="0" applyFont="1" applyFill="1" applyBorder="1" applyAlignment="1">
      <alignment horizontal="left"/>
    </xf>
    <xf numFmtId="0" fontId="31" fillId="0" borderId="37" xfId="0" applyFont="1" applyBorder="1"/>
    <xf numFmtId="0" fontId="17" fillId="4" borderId="40" xfId="0" applyFont="1" applyFill="1" applyBorder="1" applyAlignment="1"/>
    <xf numFmtId="0" fontId="17" fillId="4" borderId="44" xfId="0" applyFont="1" applyFill="1" applyBorder="1"/>
    <xf numFmtId="0" fontId="17" fillId="4" borderId="4" xfId="0" applyFont="1" applyFill="1" applyBorder="1"/>
    <xf numFmtId="0" fontId="17" fillId="4" borderId="45" xfId="0" applyFont="1" applyFill="1" applyBorder="1"/>
    <xf numFmtId="0" fontId="17" fillId="0" borderId="44" xfId="0" applyFont="1" applyBorder="1"/>
    <xf numFmtId="0" fontId="17" fillId="0" borderId="4" xfId="0" applyFont="1" applyBorder="1"/>
    <xf numFmtId="0" fontId="17" fillId="0" borderId="18" xfId="0" applyFont="1" applyBorder="1"/>
    <xf numFmtId="0" fontId="17" fillId="4" borderId="40" xfId="0" applyFont="1" applyFill="1" applyBorder="1"/>
    <xf numFmtId="0" fontId="28" fillId="0" borderId="44" xfId="0" applyFont="1" applyBorder="1"/>
    <xf numFmtId="0" fontId="28" fillId="0" borderId="4" xfId="0" applyFont="1" applyBorder="1"/>
    <xf numFmtId="0" fontId="28" fillId="0" borderId="45" xfId="0" applyFont="1" applyBorder="1"/>
    <xf numFmtId="0" fontId="28" fillId="0" borderId="46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0" fontId="22" fillId="17" borderId="0" xfId="0" applyFont="1" applyFill="1" applyBorder="1"/>
    <xf numFmtId="0" fontId="22" fillId="17" borderId="24" xfId="0" applyFont="1" applyFill="1" applyBorder="1"/>
    <xf numFmtId="0" fontId="21" fillId="17" borderId="24" xfId="0" applyFont="1" applyFill="1" applyBorder="1"/>
    <xf numFmtId="0" fontId="17" fillId="17" borderId="16" xfId="0" applyFont="1" applyFill="1" applyBorder="1"/>
    <xf numFmtId="0" fontId="17" fillId="17" borderId="20" xfId="0" applyFont="1" applyFill="1" applyBorder="1"/>
    <xf numFmtId="0" fontId="17" fillId="17" borderId="24" xfId="0" applyFont="1" applyFill="1" applyBorder="1"/>
    <xf numFmtId="0" fontId="17" fillId="17" borderId="25" xfId="0" applyFont="1" applyFill="1" applyBorder="1"/>
    <xf numFmtId="0" fontId="17" fillId="0" borderId="23" xfId="0" applyFont="1" applyFill="1" applyBorder="1"/>
    <xf numFmtId="0" fontId="17" fillId="3" borderId="32" xfId="0" applyFont="1" applyFill="1" applyBorder="1"/>
    <xf numFmtId="0" fontId="23" fillId="0" borderId="33" xfId="0" applyFont="1" applyBorder="1"/>
    <xf numFmtId="0" fontId="30" fillId="0" borderId="33" xfId="0" applyFont="1" applyBorder="1"/>
    <xf numFmtId="0" fontId="17" fillId="3" borderId="35" xfId="0" applyFont="1" applyFill="1" applyBorder="1"/>
    <xf numFmtId="0" fontId="23" fillId="0" borderId="39" xfId="0" applyFont="1" applyBorder="1"/>
    <xf numFmtId="0" fontId="17" fillId="4" borderId="8" xfId="0" applyFont="1" applyFill="1" applyBorder="1"/>
    <xf numFmtId="0" fontId="17" fillId="4" borderId="10" xfId="0" applyFont="1" applyFill="1" applyBorder="1"/>
    <xf numFmtId="0" fontId="17" fillId="4" borderId="49" xfId="0" applyFont="1" applyFill="1" applyBorder="1"/>
    <xf numFmtId="0" fontId="17" fillId="16" borderId="8" xfId="0" applyFont="1" applyFill="1" applyBorder="1"/>
    <xf numFmtId="0" fontId="17" fillId="0" borderId="30" xfId="0" applyFont="1" applyFill="1" applyBorder="1"/>
    <xf numFmtId="0" fontId="22" fillId="17" borderId="8" xfId="0" applyFont="1" applyFill="1" applyBorder="1"/>
    <xf numFmtId="0" fontId="17" fillId="17" borderId="51" xfId="0" applyFont="1" applyFill="1" applyBorder="1"/>
    <xf numFmtId="0" fontId="17" fillId="17" borderId="42" xfId="0" applyFont="1" applyFill="1" applyBorder="1"/>
    <xf numFmtId="0" fontId="30" fillId="4" borderId="16" xfId="0" applyFont="1" applyFill="1" applyBorder="1"/>
    <xf numFmtId="0" fontId="30" fillId="4" borderId="43" xfId="0" applyFont="1" applyFill="1" applyBorder="1"/>
    <xf numFmtId="0" fontId="30" fillId="4" borderId="37" xfId="0" applyFont="1" applyFill="1" applyBorder="1"/>
    <xf numFmtId="0" fontId="30" fillId="0" borderId="27" xfId="0" applyFont="1" applyBorder="1"/>
    <xf numFmtId="0" fontId="30" fillId="0" borderId="23" xfId="0" applyFont="1" applyBorder="1"/>
    <xf numFmtId="0" fontId="18" fillId="18" borderId="5" xfId="0" applyFont="1" applyFill="1" applyBorder="1"/>
    <xf numFmtId="0" fontId="30" fillId="0" borderId="24" xfId="0" applyFont="1" applyBorder="1"/>
    <xf numFmtId="0" fontId="23" fillId="0" borderId="24" xfId="0" applyFont="1" applyBorder="1"/>
    <xf numFmtId="0" fontId="23" fillId="0" borderId="31" xfId="0" applyFont="1" applyBorder="1"/>
    <xf numFmtId="0" fontId="17" fillId="0" borderId="52" xfId="0" applyFont="1" applyFill="1" applyBorder="1"/>
    <xf numFmtId="0" fontId="26" fillId="0" borderId="4" xfId="0" applyFont="1" applyBorder="1"/>
    <xf numFmtId="0" fontId="23" fillId="4" borderId="9" xfId="0" applyFont="1" applyFill="1" applyBorder="1"/>
    <xf numFmtId="0" fontId="23" fillId="4" borderId="24" xfId="0" applyFont="1" applyFill="1" applyBorder="1"/>
    <xf numFmtId="0" fontId="23" fillId="4" borderId="31" xfId="0" applyFont="1" applyFill="1" applyBorder="1"/>
    <xf numFmtId="0" fontId="23" fillId="0" borderId="4" xfId="0" applyFont="1" applyBorder="1"/>
    <xf numFmtId="0" fontId="26" fillId="0" borderId="3" xfId="0" applyFont="1" applyBorder="1"/>
    <xf numFmtId="0" fontId="28" fillId="0" borderId="50" xfId="0" applyFont="1" applyBorder="1"/>
    <xf numFmtId="0" fontId="30" fillId="4" borderId="33" xfId="0" applyFont="1" applyFill="1" applyBorder="1"/>
    <xf numFmtId="0" fontId="30" fillId="4" borderId="20" xfId="0" applyFont="1" applyFill="1" applyBorder="1"/>
    <xf numFmtId="0" fontId="30" fillId="4" borderId="11" xfId="0" applyFont="1" applyFill="1" applyBorder="1"/>
    <xf numFmtId="0" fontId="30" fillId="4" borderId="47" xfId="0" applyFont="1" applyFill="1" applyBorder="1"/>
    <xf numFmtId="0" fontId="30" fillId="0" borderId="41" xfId="0" applyFont="1" applyBorder="1"/>
    <xf numFmtId="0" fontId="30" fillId="4" borderId="38" xfId="0" applyFont="1" applyFill="1" applyBorder="1"/>
    <xf numFmtId="0" fontId="30" fillId="4" borderId="39" xfId="0" applyFont="1" applyFill="1" applyBorder="1"/>
    <xf numFmtId="0" fontId="23" fillId="16" borderId="0" xfId="0" applyFont="1" applyFill="1" applyBorder="1"/>
    <xf numFmtId="0" fontId="23" fillId="16" borderId="9" xfId="0" applyFont="1" applyFill="1" applyBorder="1"/>
    <xf numFmtId="0" fontId="23" fillId="0" borderId="21" xfId="0" applyFont="1" applyFill="1" applyBorder="1"/>
    <xf numFmtId="0" fontId="23" fillId="0" borderId="38" xfId="0" applyFont="1" applyFill="1" applyBorder="1"/>
    <xf numFmtId="0" fontId="23" fillId="17" borderId="24" xfId="0" applyFont="1" applyFill="1" applyBorder="1"/>
    <xf numFmtId="0" fontId="23" fillId="17" borderId="31" xfId="0" applyFont="1" applyFill="1" applyBorder="1"/>
    <xf numFmtId="0" fontId="23" fillId="0" borderId="14" xfId="0" applyFont="1" applyFill="1" applyBorder="1"/>
    <xf numFmtId="0" fontId="23" fillId="17" borderId="42" xfId="0" applyFont="1" applyFill="1" applyBorder="1"/>
    <xf numFmtId="0" fontId="23" fillId="17" borderId="25" xfId="0" applyFont="1" applyFill="1" applyBorder="1"/>
    <xf numFmtId="0" fontId="23" fillId="17" borderId="20" xfId="0" applyFont="1" applyFill="1" applyBorder="1"/>
    <xf numFmtId="0" fontId="23" fillId="17" borderId="10" xfId="0" applyFont="1" applyFill="1" applyBorder="1"/>
    <xf numFmtId="0" fontId="23" fillId="17" borderId="11" xfId="0" applyFont="1" applyFill="1" applyBorder="1"/>
    <xf numFmtId="0" fontId="23" fillId="17" borderId="47" xfId="0" applyFont="1" applyFill="1" applyBorder="1"/>
    <xf numFmtId="0" fontId="23" fillId="0" borderId="37" xfId="0" applyFont="1" applyBorder="1"/>
    <xf numFmtId="0" fontId="27" fillId="0" borderId="4" xfId="0" applyFont="1" applyBorder="1"/>
    <xf numFmtId="0" fontId="27" fillId="0" borderId="28" xfId="0" applyFont="1" applyBorder="1"/>
    <xf numFmtId="0" fontId="27" fillId="0" borderId="0" xfId="0" applyFont="1"/>
    <xf numFmtId="0" fontId="18" fillId="15" borderId="5" xfId="0" applyFont="1" applyFill="1" applyBorder="1" applyAlignment="1"/>
    <xf numFmtId="0" fontId="20" fillId="15" borderId="6" xfId="0" applyFont="1" applyFill="1" applyBorder="1" applyAlignment="1"/>
    <xf numFmtId="0" fontId="20" fillId="15" borderId="7" xfId="0" applyFont="1" applyFill="1" applyBorder="1" applyAlignment="1"/>
    <xf numFmtId="0" fontId="18" fillId="15" borderId="10" xfId="0" applyFont="1" applyFill="1" applyBorder="1" applyAlignment="1"/>
    <xf numFmtId="0" fontId="20" fillId="15" borderId="11" xfId="0" applyFont="1" applyFill="1" applyBorder="1" applyAlignment="1"/>
    <xf numFmtId="0" fontId="20" fillId="15" borderId="12" xfId="0" applyFont="1" applyFill="1" applyBorder="1" applyAlignment="1"/>
    <xf numFmtId="0" fontId="17" fillId="3" borderId="48" xfId="0" applyFont="1" applyFill="1" applyBorder="1"/>
    <xf numFmtId="0" fontId="18" fillId="18" borderId="6" xfId="0" applyFont="1" applyFill="1" applyBorder="1"/>
    <xf numFmtId="0" fontId="20" fillId="18" borderId="6" xfId="0" applyFont="1" applyFill="1" applyBorder="1"/>
    <xf numFmtId="0" fontId="23" fillId="18" borderId="6" xfId="0" applyFont="1" applyFill="1" applyBorder="1"/>
    <xf numFmtId="0" fontId="23" fillId="18" borderId="7" xfId="0" applyFont="1" applyFill="1" applyBorder="1"/>
    <xf numFmtId="0" fontId="23" fillId="18" borderId="11" xfId="0" applyFont="1" applyFill="1" applyBorder="1"/>
    <xf numFmtId="0" fontId="17" fillId="18" borderId="10" xfId="0" applyFont="1" applyFill="1" applyBorder="1"/>
    <xf numFmtId="0" fontId="17" fillId="18" borderId="11" xfId="0" applyFont="1" applyFill="1" applyBorder="1"/>
    <xf numFmtId="0" fontId="23" fillId="18" borderId="12" xfId="0" applyFont="1" applyFill="1" applyBorder="1"/>
    <xf numFmtId="0" fontId="17" fillId="3" borderId="53" xfId="0" applyFont="1" applyFill="1" applyBorder="1"/>
    <xf numFmtId="0" fontId="17" fillId="3" borderId="29" xfId="0" applyFont="1" applyFill="1" applyBorder="1"/>
    <xf numFmtId="0" fontId="20" fillId="3" borderId="29" xfId="0" applyFont="1" applyFill="1" applyBorder="1"/>
    <xf numFmtId="0" fontId="23" fillId="3" borderId="29" xfId="0" applyFont="1" applyFill="1" applyBorder="1"/>
    <xf numFmtId="0" fontId="23" fillId="3" borderId="54" xfId="0" applyFont="1" applyFill="1" applyBorder="1"/>
    <xf numFmtId="0" fontId="31" fillId="4" borderId="17" xfId="0" applyFont="1" applyFill="1" applyBorder="1"/>
    <xf numFmtId="0" fontId="31" fillId="4" borderId="16" xfId="0" applyFont="1" applyFill="1" applyBorder="1"/>
    <xf numFmtId="0" fontId="31" fillId="4" borderId="19" xfId="0" applyFont="1" applyFill="1" applyBorder="1"/>
    <xf numFmtId="0" fontId="23" fillId="0" borderId="4" xfId="0" applyFont="1" applyFill="1" applyBorder="1"/>
    <xf numFmtId="0" fontId="29" fillId="0" borderId="44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165" fontId="9" fillId="12" borderId="15" xfId="0" applyNumberFormat="1" applyFont="1" applyFill="1" applyBorder="1" applyAlignment="1" applyProtection="1">
      <alignment horizontal="center"/>
    </xf>
    <xf numFmtId="0" fontId="32" fillId="11" borderId="1" xfId="0" applyFont="1" applyFill="1" applyBorder="1" applyAlignment="1" applyProtection="1">
      <alignment horizontal="center" vertical="center"/>
      <protection locked="0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  <xf numFmtId="0" fontId="2" fillId="1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/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7"/>
  <sheetViews>
    <sheetView tabSelected="1" zoomScaleNormal="100" workbookViewId="0">
      <selection activeCell="N17" sqref="N17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273" t="s">
        <v>206</v>
      </c>
      <c r="C1" s="274"/>
      <c r="D1" s="2" t="s">
        <v>10</v>
      </c>
      <c r="E1" s="271" t="s">
        <v>183</v>
      </c>
      <c r="F1" s="272"/>
      <c r="G1" s="3" t="s">
        <v>32</v>
      </c>
      <c r="H1" s="268">
        <v>42867</v>
      </c>
      <c r="I1" s="269"/>
      <c r="J1" s="270"/>
    </row>
    <row r="2" spans="1:10" ht="6.75" customHeight="1" thickBot="1" x14ac:dyDescent="0.25"/>
    <row r="3" spans="1:10" ht="13.5" thickBot="1" x14ac:dyDescent="0.25">
      <c r="B3" s="5" t="s">
        <v>11</v>
      </c>
      <c r="C3" s="46">
        <v>11</v>
      </c>
      <c r="D3" s="4" t="s">
        <v>4</v>
      </c>
      <c r="H3" s="6" t="s">
        <v>44</v>
      </c>
    </row>
    <row r="4" spans="1:10" ht="13.5" thickBot="1" x14ac:dyDescent="0.25">
      <c r="B4" s="5" t="s">
        <v>12</v>
      </c>
      <c r="C4" s="46">
        <v>37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8.1000000000000014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6">
        <v>1080</v>
      </c>
      <c r="D6" s="46">
        <v>1020</v>
      </c>
      <c r="E6" s="8" t="s">
        <v>23</v>
      </c>
      <c r="G6" s="5" t="s">
        <v>14</v>
      </c>
      <c r="H6" s="46"/>
      <c r="I6" s="46"/>
      <c r="J6" s="8" t="s">
        <v>23</v>
      </c>
    </row>
    <row r="7" spans="1:10" ht="13.5" thickBot="1" x14ac:dyDescent="0.25">
      <c r="B7" s="5" t="s">
        <v>15</v>
      </c>
      <c r="C7" s="46">
        <v>25</v>
      </c>
      <c r="D7" s="9" t="s">
        <v>16</v>
      </c>
      <c r="G7" s="5"/>
      <c r="H7" s="46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7" t="s">
        <v>199</v>
      </c>
      <c r="C10" s="46">
        <v>7500</v>
      </c>
      <c r="D10" s="56">
        <f>IF($C$18=0,"",IF(C10/$C$18=0,"",C10/$C$18))</f>
        <v>0.84717045069467978</v>
      </c>
      <c r="E10" s="48">
        <v>3</v>
      </c>
      <c r="G10" s="275" t="s">
        <v>204</v>
      </c>
      <c r="H10" s="276"/>
      <c r="I10" s="276"/>
      <c r="J10" s="277"/>
    </row>
    <row r="11" spans="1:10" ht="13.5" thickBot="1" x14ac:dyDescent="0.25">
      <c r="B11" s="47" t="s">
        <v>200</v>
      </c>
      <c r="C11" s="46">
        <v>1353</v>
      </c>
      <c r="D11" s="56">
        <f t="shared" ref="D11:D17" si="0">IF($C$18=0,"",IF(C11/$C$18=0,"",C11/$C$18))</f>
        <v>0.15282954930532022</v>
      </c>
      <c r="E11" s="48">
        <v>3</v>
      </c>
      <c r="G11" s="278"/>
      <c r="H11" s="279"/>
      <c r="I11" s="279"/>
      <c r="J11" s="280"/>
    </row>
    <row r="12" spans="1:10" ht="13.5" thickBot="1" x14ac:dyDescent="0.25">
      <c r="B12" s="47"/>
      <c r="C12" s="46"/>
      <c r="D12" s="56" t="str">
        <f t="shared" si="0"/>
        <v/>
      </c>
      <c r="E12" s="48"/>
      <c r="G12" s="278"/>
      <c r="H12" s="279"/>
      <c r="I12" s="279"/>
      <c r="J12" s="280"/>
    </row>
    <row r="13" spans="1:10" ht="13.5" thickBot="1" x14ac:dyDescent="0.25">
      <c r="B13" s="47"/>
      <c r="C13" s="46"/>
      <c r="D13" s="56" t="str">
        <f t="shared" si="0"/>
        <v/>
      </c>
      <c r="E13" s="48"/>
      <c r="G13" s="278"/>
      <c r="H13" s="279"/>
      <c r="I13" s="279"/>
      <c r="J13" s="280"/>
    </row>
    <row r="14" spans="1:10" ht="13.5" thickBot="1" x14ac:dyDescent="0.25">
      <c r="B14" s="47"/>
      <c r="C14" s="46"/>
      <c r="D14" s="56" t="str">
        <f t="shared" si="0"/>
        <v/>
      </c>
      <c r="E14" s="48"/>
      <c r="G14" s="278"/>
      <c r="H14" s="279"/>
      <c r="I14" s="279"/>
      <c r="J14" s="280"/>
    </row>
    <row r="15" spans="1:10" ht="13.5" thickBot="1" x14ac:dyDescent="0.25">
      <c r="B15" s="47"/>
      <c r="C15" s="46"/>
      <c r="D15" s="56" t="str">
        <f t="shared" si="0"/>
        <v/>
      </c>
      <c r="E15" s="48"/>
      <c r="G15" s="278"/>
      <c r="H15" s="279"/>
      <c r="I15" s="279"/>
      <c r="J15" s="280"/>
    </row>
    <row r="16" spans="1:10" ht="13.5" thickBot="1" x14ac:dyDescent="0.25">
      <c r="B16" s="47"/>
      <c r="C16" s="46"/>
      <c r="D16" s="56" t="str">
        <f t="shared" si="0"/>
        <v/>
      </c>
      <c r="E16" s="48"/>
      <c r="G16" s="278"/>
      <c r="H16" s="279"/>
      <c r="I16" s="279"/>
      <c r="J16" s="280"/>
    </row>
    <row r="17" spans="1:12" ht="13.5" thickBot="1" x14ac:dyDescent="0.25">
      <c r="B17" s="47"/>
      <c r="C17" s="46"/>
      <c r="D17" s="56" t="str">
        <f t="shared" si="0"/>
        <v/>
      </c>
      <c r="E17" s="48"/>
      <c r="G17" s="278"/>
      <c r="H17" s="279"/>
      <c r="I17" s="279"/>
      <c r="J17" s="280"/>
    </row>
    <row r="18" spans="1:12" ht="13.5" thickBot="1" x14ac:dyDescent="0.25">
      <c r="B18" s="15" t="s">
        <v>0</v>
      </c>
      <c r="C18" s="7">
        <f>SUM(C10:C17)</f>
        <v>8853</v>
      </c>
      <c r="D18" s="56">
        <f t="shared" ref="D18" si="1">IF($C$18=0,"0",IF(C18/$C$18=0,"",C18/$C$18))</f>
        <v>1</v>
      </c>
      <c r="E18" s="16"/>
      <c r="G18" s="281"/>
      <c r="H18" s="282"/>
      <c r="I18" s="282"/>
      <c r="J18" s="283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0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49" t="s">
        <v>184</v>
      </c>
      <c r="C21" s="57">
        <v>23</v>
      </c>
      <c r="D21" s="69">
        <v>6</v>
      </c>
      <c r="E21" s="52">
        <v>45</v>
      </c>
      <c r="F21" s="53">
        <v>60</v>
      </c>
      <c r="G21" s="49" t="s">
        <v>193</v>
      </c>
      <c r="H21" s="48"/>
      <c r="I21" s="48">
        <v>4</v>
      </c>
      <c r="J21" s="21">
        <f>IFERROR(D21*E21/I21,"-")</f>
        <v>67.5</v>
      </c>
    </row>
    <row r="22" spans="1:12" ht="15" customHeight="1" thickBot="1" x14ac:dyDescent="0.25">
      <c r="B22" s="49" t="s">
        <v>185</v>
      </c>
      <c r="C22" s="57">
        <v>7</v>
      </c>
      <c r="D22" s="69">
        <v>3.4</v>
      </c>
      <c r="E22" s="52">
        <v>30</v>
      </c>
      <c r="F22" s="53">
        <v>30</v>
      </c>
      <c r="G22" s="49" t="s">
        <v>189</v>
      </c>
      <c r="H22" s="48"/>
      <c r="I22" s="48">
        <v>2.9</v>
      </c>
      <c r="J22" s="21">
        <f>IFERROR(D22*E22/I22,"-")</f>
        <v>35.172413793103452</v>
      </c>
    </row>
    <row r="23" spans="1:12" s="22" customFormat="1" ht="15" customHeight="1" thickBot="1" x14ac:dyDescent="0.3">
      <c r="B23" s="51" t="s">
        <v>186</v>
      </c>
      <c r="C23" s="57">
        <v>4</v>
      </c>
      <c r="D23" s="69">
        <v>5.7</v>
      </c>
      <c r="E23" s="52">
        <v>20</v>
      </c>
      <c r="F23" s="53">
        <v>10</v>
      </c>
      <c r="G23" s="51" t="s">
        <v>194</v>
      </c>
      <c r="H23" s="57"/>
      <c r="I23" s="57">
        <v>5.0999999999999996</v>
      </c>
      <c r="J23" s="23">
        <f t="shared" ref="J23:J26" si="2">IFERROR(D23*E23/I23,"-")</f>
        <v>22.352941176470591</v>
      </c>
      <c r="L23" s="24"/>
    </row>
    <row r="24" spans="1:12" ht="14.25" customHeight="1" thickBot="1" x14ac:dyDescent="0.25">
      <c r="B24" s="49" t="s">
        <v>187</v>
      </c>
      <c r="C24" s="57">
        <v>1</v>
      </c>
      <c r="D24" s="69">
        <v>4.5</v>
      </c>
      <c r="E24" s="52">
        <v>10</v>
      </c>
      <c r="F24" s="53">
        <v>10</v>
      </c>
      <c r="G24" s="49" t="s">
        <v>196</v>
      </c>
      <c r="H24" s="48"/>
      <c r="I24" s="48">
        <v>2.5</v>
      </c>
      <c r="J24" s="23">
        <f t="shared" si="2"/>
        <v>18</v>
      </c>
    </row>
    <row r="25" spans="1:12" ht="14.25" customHeight="1" thickBot="1" x14ac:dyDescent="0.25">
      <c r="B25" s="49" t="s">
        <v>198</v>
      </c>
      <c r="C25" s="57"/>
      <c r="D25" s="69"/>
      <c r="E25" s="267" t="s">
        <v>195</v>
      </c>
      <c r="F25" s="53">
        <v>10</v>
      </c>
      <c r="G25" s="49"/>
      <c r="H25" s="48"/>
      <c r="I25" s="48"/>
      <c r="J25" s="23" t="str">
        <f t="shared" si="2"/>
        <v>-</v>
      </c>
    </row>
    <row r="26" spans="1:12" ht="14.25" customHeight="1" thickBot="1" x14ac:dyDescent="0.25">
      <c r="B26" s="49" t="s">
        <v>188</v>
      </c>
      <c r="C26" s="57">
        <v>3</v>
      </c>
      <c r="D26" s="69">
        <v>10.1</v>
      </c>
      <c r="E26" s="52">
        <v>15</v>
      </c>
      <c r="F26" s="53">
        <v>5</v>
      </c>
      <c r="G26" s="49"/>
      <c r="H26" s="48"/>
      <c r="I26" s="48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8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4" t="s">
        <v>202</v>
      </c>
      <c r="C29" s="48" t="s">
        <v>190</v>
      </c>
      <c r="D29" s="48" t="s">
        <v>191</v>
      </c>
      <c r="G29" s="288" t="s">
        <v>201</v>
      </c>
      <c r="H29" s="289"/>
      <c r="I29" s="289"/>
      <c r="J29" s="290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49" t="s">
        <v>52</v>
      </c>
      <c r="C32" s="48">
        <v>20</v>
      </c>
      <c r="D32" s="50">
        <v>56</v>
      </c>
      <c r="E32" s="33" t="s">
        <v>30</v>
      </c>
      <c r="G32" s="275" t="s">
        <v>197</v>
      </c>
      <c r="H32" s="276"/>
      <c r="I32" s="276"/>
      <c r="J32" s="277"/>
    </row>
    <row r="33" spans="1:10" x14ac:dyDescent="0.2">
      <c r="B33" s="49" t="s">
        <v>192</v>
      </c>
      <c r="C33" s="48">
        <v>23</v>
      </c>
      <c r="D33" s="55">
        <v>80</v>
      </c>
      <c r="E33" s="33" t="s">
        <v>30</v>
      </c>
      <c r="G33" s="278"/>
      <c r="H33" s="279"/>
      <c r="I33" s="279"/>
      <c r="J33" s="280"/>
    </row>
    <row r="34" spans="1:10" ht="13.5" thickBot="1" x14ac:dyDescent="0.25">
      <c r="B34" s="73" t="s">
        <v>45</v>
      </c>
      <c r="C34" s="74">
        <f>IF(C18=0,"",C32/C18*1000)</f>
        <v>2.2591212018524796</v>
      </c>
      <c r="D34" s="72" t="s">
        <v>46</v>
      </c>
      <c r="E34" s="8"/>
      <c r="G34" s="281"/>
      <c r="H34" s="282"/>
      <c r="I34" s="282"/>
      <c r="J34" s="283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49" t="s">
        <v>36</v>
      </c>
      <c r="C37" s="48">
        <v>53</v>
      </c>
      <c r="D37" s="37" t="s">
        <v>30</v>
      </c>
      <c r="E37" s="46">
        <v>20</v>
      </c>
      <c r="G37" s="275"/>
      <c r="H37" s="276"/>
      <c r="I37" s="276"/>
      <c r="J37" s="277"/>
    </row>
    <row r="38" spans="1:10" ht="13.5" thickBot="1" x14ac:dyDescent="0.25">
      <c r="B38" s="49" t="s">
        <v>35</v>
      </c>
      <c r="C38" s="48">
        <v>63</v>
      </c>
      <c r="D38" s="37" t="s">
        <v>30</v>
      </c>
      <c r="E38" s="46">
        <v>30</v>
      </c>
      <c r="G38" s="278"/>
      <c r="H38" s="279"/>
      <c r="I38" s="279"/>
      <c r="J38" s="280"/>
    </row>
    <row r="39" spans="1:10" ht="13.5" thickBot="1" x14ac:dyDescent="0.25">
      <c r="B39" s="49" t="s">
        <v>181</v>
      </c>
      <c r="C39" s="48">
        <v>72</v>
      </c>
      <c r="D39" s="37" t="s">
        <v>30</v>
      </c>
      <c r="E39" s="46">
        <v>30</v>
      </c>
      <c r="G39" s="278"/>
      <c r="H39" s="279"/>
      <c r="I39" s="279"/>
      <c r="J39" s="280"/>
    </row>
    <row r="40" spans="1:10" ht="13.5" thickBot="1" x14ac:dyDescent="0.25">
      <c r="B40" s="49" t="s">
        <v>24</v>
      </c>
      <c r="C40" s="48">
        <v>78</v>
      </c>
      <c r="D40" s="37" t="s">
        <v>182</v>
      </c>
      <c r="E40" s="46">
        <v>5</v>
      </c>
      <c r="G40" s="278"/>
      <c r="H40" s="279"/>
      <c r="I40" s="279"/>
      <c r="J40" s="280"/>
    </row>
    <row r="41" spans="1:10" ht="13.5" thickBot="1" x14ac:dyDescent="0.25">
      <c r="B41" s="49"/>
      <c r="C41" s="48"/>
      <c r="D41" s="37" t="s">
        <v>30</v>
      </c>
      <c r="E41" s="46"/>
      <c r="G41" s="281"/>
      <c r="H41" s="282"/>
      <c r="I41" s="282"/>
      <c r="J41" s="283"/>
    </row>
    <row r="42" spans="1:10" ht="6.75" customHeight="1" x14ac:dyDescent="0.2"/>
    <row r="43" spans="1:10" ht="13.5" thickBot="1" x14ac:dyDescent="0.25">
      <c r="A43" s="38"/>
      <c r="B43" s="39" t="s">
        <v>49</v>
      </c>
      <c r="C43" s="40"/>
      <c r="D43" s="40"/>
      <c r="E43" s="38"/>
      <c r="F43" s="40"/>
      <c r="G43" s="38" t="s">
        <v>27</v>
      </c>
      <c r="H43" s="38"/>
      <c r="I43" s="38"/>
      <c r="J43" s="38"/>
    </row>
    <row r="44" spans="1:10" x14ac:dyDescent="0.2">
      <c r="B44" s="49" t="s">
        <v>50</v>
      </c>
      <c r="C44" s="48">
        <v>33</v>
      </c>
      <c r="D44" s="4" t="s">
        <v>21</v>
      </c>
      <c r="G44" s="275"/>
      <c r="H44" s="276"/>
      <c r="I44" s="276"/>
      <c r="J44" s="277"/>
    </row>
    <row r="45" spans="1:10" ht="13.5" thickBot="1" x14ac:dyDescent="0.25">
      <c r="B45" s="49" t="s">
        <v>51</v>
      </c>
      <c r="C45" s="48">
        <v>1066</v>
      </c>
      <c r="G45" s="281"/>
      <c r="H45" s="282"/>
      <c r="I45" s="282"/>
      <c r="J45" s="283"/>
    </row>
    <row r="46" spans="1:10" ht="6.75" customHeight="1" x14ac:dyDescent="0.2">
      <c r="C46" s="6"/>
    </row>
    <row r="47" spans="1:10" ht="13.5" thickBot="1" x14ac:dyDescent="0.25">
      <c r="A47" s="41"/>
      <c r="B47" s="42" t="s">
        <v>3</v>
      </c>
      <c r="C47" s="287" t="s">
        <v>29</v>
      </c>
      <c r="D47" s="287"/>
      <c r="E47" s="41"/>
      <c r="F47" s="264"/>
      <c r="G47" s="41" t="s">
        <v>27</v>
      </c>
      <c r="H47" s="41"/>
      <c r="I47" s="41"/>
      <c r="J47" s="41"/>
    </row>
    <row r="48" spans="1:10" ht="13.5" thickBot="1" x14ac:dyDescent="0.25">
      <c r="B48" s="43" t="s">
        <v>25</v>
      </c>
      <c r="C48" s="285">
        <v>90</v>
      </c>
      <c r="D48" s="286"/>
      <c r="G48" s="275" t="s">
        <v>205</v>
      </c>
      <c r="H48" s="276"/>
      <c r="I48" s="276"/>
      <c r="J48" s="277"/>
    </row>
    <row r="49" spans="1:15" ht="13.5" thickBot="1" x14ac:dyDescent="0.25">
      <c r="A49" s="5"/>
      <c r="C49" s="284" t="s">
        <v>34</v>
      </c>
      <c r="D49" s="284"/>
      <c r="G49" s="278"/>
      <c r="H49" s="279"/>
      <c r="I49" s="279"/>
      <c r="J49" s="280"/>
    </row>
    <row r="50" spans="1:15" ht="13.5" thickBot="1" x14ac:dyDescent="0.25">
      <c r="B50" s="43" t="str">
        <f t="shared" ref="B50:B55" si="3">IF(G21="",IF(B21="","",B21),G21)</f>
        <v xml:space="preserve">  Hallertau tradition</v>
      </c>
      <c r="C50" s="293">
        <f>IF(F21="","-",$C$48-F21)</f>
        <v>30</v>
      </c>
      <c r="D50" s="294"/>
      <c r="G50" s="278"/>
      <c r="H50" s="279"/>
      <c r="I50" s="279"/>
      <c r="J50" s="280"/>
    </row>
    <row r="51" spans="1:15" ht="13.5" thickBot="1" x14ac:dyDescent="0.25">
      <c r="B51" s="43" t="str">
        <f t="shared" si="3"/>
        <v xml:space="preserve">  Saaz</v>
      </c>
      <c r="C51" s="293">
        <f>IF(F22=F21,IF(F22="","-","samen met vorige"),IF(F22="",IF(SUM($C$50:C50)=$C$48,"-","Resttijd "&amp;$C$48-SUM($C$50:C50)),F21-F22))</f>
        <v>30</v>
      </c>
      <c r="D51" s="294"/>
      <c r="G51" s="278"/>
      <c r="H51" s="279"/>
      <c r="I51" s="279"/>
      <c r="J51" s="280"/>
    </row>
    <row r="52" spans="1:15" ht="13.5" thickBot="1" x14ac:dyDescent="0.25">
      <c r="B52" s="43" t="str">
        <f t="shared" si="3"/>
        <v xml:space="preserve">  East Kent Golding</v>
      </c>
      <c r="C52" s="293">
        <f>IF(F23=F22,IF(F23="","-","samen met vorige"),IF(F23="",IF(SUM($C$50:C51)=$C$48,"-","Resttijd "&amp;$C$48-SUM($C$50:C51)),F22-F23))</f>
        <v>20</v>
      </c>
      <c r="D52" s="294"/>
      <c r="G52" s="278"/>
      <c r="H52" s="279"/>
      <c r="I52" s="279"/>
      <c r="J52" s="280"/>
      <c r="L52" s="292"/>
      <c r="M52" s="292"/>
      <c r="N52" s="292"/>
      <c r="O52" s="292"/>
    </row>
    <row r="53" spans="1:15" ht="13.5" thickBot="1" x14ac:dyDescent="0.25">
      <c r="B53" s="43" t="str">
        <f t="shared" si="3"/>
        <v xml:space="preserve">  Spalt Select (bloemen)</v>
      </c>
      <c r="C53" s="293" t="str">
        <f>IF(F24=F23,IF(F24="","-","samen met vorige"),IF(F24="",IF(SUM($C$50:C52)=$C$48,"-","Resttijd "&amp;$C$48-SUM($C$50:C52)),F23-F24))</f>
        <v>samen met vorige</v>
      </c>
      <c r="D53" s="294"/>
      <c r="G53" s="278"/>
      <c r="H53" s="279"/>
      <c r="I53" s="279"/>
      <c r="J53" s="280"/>
    </row>
    <row r="54" spans="1:15" ht="13.5" thickBot="1" x14ac:dyDescent="0.25">
      <c r="B54" s="43" t="str">
        <f t="shared" si="3"/>
        <v>Karwij, Koriander, Sinaas</v>
      </c>
      <c r="C54" s="293" t="str">
        <f>IF(F25=F24,IF(F25="","-","samen met vorige"),IF(F25="",IF(SUM($C$50:C53)=$C$48,"-","Resttijd "&amp;$C$48-SUM($C$50:C53)),F24-F25))</f>
        <v>samen met vorige</v>
      </c>
      <c r="D54" s="294"/>
      <c r="G54" s="278"/>
      <c r="H54" s="279"/>
      <c r="I54" s="279"/>
      <c r="J54" s="280"/>
    </row>
    <row r="55" spans="1:15" ht="13.5" thickBot="1" x14ac:dyDescent="0.25">
      <c r="B55" s="43" t="str">
        <f t="shared" si="3"/>
        <v>Challenger</v>
      </c>
      <c r="C55" s="293">
        <f>IF(F26=F25,IF(F26="","-","samen met vorige"),IF(F26="",IF(SUM($C$50:C54)=$C$48,"-","Resttijd "&amp;$C$48-SUM($C$50:C54)),F25-F26))</f>
        <v>5</v>
      </c>
      <c r="D55" s="294"/>
      <c r="G55" s="278"/>
      <c r="H55" s="279"/>
      <c r="I55" s="279"/>
      <c r="J55" s="280"/>
    </row>
    <row r="56" spans="1:15" ht="13.5" thickBot="1" x14ac:dyDescent="0.25">
      <c r="B56" s="70"/>
      <c r="C56" s="293" t="str">
        <f>IF(F27=F26,IF(F27="","-","samen met vorige"),IF(F27="",IF(SUM($C$50:C55)=$C$48,"-","Resttijd "&amp;$C$48-SUM($C$50:C55)),F26-F27))</f>
        <v>Resttijd 5</v>
      </c>
      <c r="D56" s="294"/>
      <c r="G56" s="281"/>
      <c r="H56" s="282"/>
      <c r="I56" s="282"/>
      <c r="J56" s="283"/>
    </row>
    <row r="57" spans="1:15" ht="6" customHeight="1" x14ac:dyDescent="0.2">
      <c r="B57" s="44"/>
      <c r="C57" s="45"/>
      <c r="D57" s="45"/>
    </row>
    <row r="58" spans="1:15" x14ac:dyDescent="0.2">
      <c r="A58" s="59"/>
      <c r="B58" s="61" t="s">
        <v>37</v>
      </c>
      <c r="C58" s="59"/>
      <c r="D58" s="59"/>
      <c r="E58" s="59"/>
      <c r="F58" s="59"/>
      <c r="G58" s="59"/>
      <c r="H58" s="59"/>
      <c r="I58" s="59"/>
      <c r="J58" s="59"/>
    </row>
    <row r="59" spans="1:15" x14ac:dyDescent="0.2">
      <c r="B59" s="65" t="s">
        <v>41</v>
      </c>
      <c r="C59" s="67" t="s">
        <v>42</v>
      </c>
      <c r="D59" s="262">
        <v>1</v>
      </c>
      <c r="E59" s="295" t="s">
        <v>48</v>
      </c>
      <c r="F59" s="295"/>
    </row>
    <row r="60" spans="1:15" x14ac:dyDescent="0.2">
      <c r="D60" s="76">
        <v>7</v>
      </c>
      <c r="E60" s="77">
        <v>33</v>
      </c>
      <c r="F60" s="75">
        <v>6</v>
      </c>
      <c r="G60" s="62" t="s">
        <v>203</v>
      </c>
      <c r="H60" s="49">
        <v>1028</v>
      </c>
      <c r="I60" s="16">
        <v>1016</v>
      </c>
      <c r="J60" s="16">
        <v>1014</v>
      </c>
    </row>
    <row r="61" spans="1:15" x14ac:dyDescent="0.2">
      <c r="C61" s="296" t="s">
        <v>47</v>
      </c>
      <c r="D61" s="296"/>
      <c r="E61" s="296"/>
      <c r="F61" s="296"/>
      <c r="G61" s="63" t="s">
        <v>38</v>
      </c>
      <c r="H61" s="49">
        <v>4</v>
      </c>
      <c r="I61" s="64" t="s">
        <v>7</v>
      </c>
    </row>
    <row r="62" spans="1:15" ht="15" customHeight="1" x14ac:dyDescent="0.2">
      <c r="C62" s="68">
        <f>IF(H1="","",H1)</f>
        <v>42867</v>
      </c>
      <c r="D62" s="265">
        <f>IF(D60="","",C62+D60)</f>
        <v>42874</v>
      </c>
      <c r="E62" s="265">
        <f>IF(E60="","",D62+E60)</f>
        <v>42907</v>
      </c>
      <c r="F62" s="266">
        <f>IF(F60="","",E62+(F60*7))</f>
        <v>42949</v>
      </c>
    </row>
    <row r="63" spans="1:15" x14ac:dyDescent="0.2">
      <c r="E63" s="71" t="s">
        <v>39</v>
      </c>
      <c r="F63" s="71" t="s">
        <v>40</v>
      </c>
    </row>
    <row r="64" spans="1:15" ht="6" customHeight="1" x14ac:dyDescent="0.2"/>
    <row r="65" spans="1:10" x14ac:dyDescent="0.2">
      <c r="A65" s="291" t="s">
        <v>43</v>
      </c>
      <c r="B65" s="291"/>
      <c r="C65" s="291"/>
      <c r="D65" s="291"/>
      <c r="E65" s="291"/>
      <c r="F65" s="291"/>
      <c r="G65" s="291"/>
      <c r="H65" s="291"/>
      <c r="I65" s="291"/>
      <c r="J65" s="291"/>
    </row>
    <row r="67" spans="1:10" x14ac:dyDescent="0.2">
      <c r="D67" s="262"/>
      <c r="E67" s="263"/>
      <c r="F67" s="66"/>
    </row>
  </sheetData>
  <sheetProtection algorithmName="SHA-512" hashValue="EfydfEpqLUqovnSvpWFBL0JjDJFgBhKhp7fHzknR5CeX1kE3YFDY7q6JoZGdJamML40gZc7E1oy+1c8gkuSEBQ==" saltValue="6/lQoYe9RfK/lnMRRMgqOw==" spinCount="100000" sheet="1" objects="1" scenarios="1"/>
  <mergeCells count="23">
    <mergeCell ref="A65:J65"/>
    <mergeCell ref="G37:J41"/>
    <mergeCell ref="G44:J45"/>
    <mergeCell ref="G48:J56"/>
    <mergeCell ref="L52:O52"/>
    <mergeCell ref="C56:D56"/>
    <mergeCell ref="C50:D50"/>
    <mergeCell ref="C51:D51"/>
    <mergeCell ref="C52:D52"/>
    <mergeCell ref="C55:D55"/>
    <mergeCell ref="C53:D53"/>
    <mergeCell ref="C54:D54"/>
    <mergeCell ref="E59:F59"/>
    <mergeCell ref="C61:F61"/>
    <mergeCell ref="H1:J1"/>
    <mergeCell ref="E1:F1"/>
    <mergeCell ref="B1:C1"/>
    <mergeCell ref="G10:J18"/>
    <mergeCell ref="C49:D49"/>
    <mergeCell ref="C48:D48"/>
    <mergeCell ref="C47:D47"/>
    <mergeCell ref="G32:J34"/>
    <mergeCell ref="G29:J29"/>
  </mergeCells>
  <pageMargins left="0.23622047244094491" right="0.23622047244094491" top="0.19685039370078741" bottom="0.35433070866141736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9"/>
  <sheetViews>
    <sheetView zoomScaleNormal="100" workbookViewId="0">
      <selection activeCell="G14" sqref="G14"/>
    </sheetView>
  </sheetViews>
  <sheetFormatPr defaultRowHeight="16.5" x14ac:dyDescent="0.3"/>
  <cols>
    <col min="1" max="1" width="3.42578125" style="110" customWidth="1"/>
    <col min="2" max="3" width="9.140625" style="110"/>
    <col min="4" max="4" width="11.140625" style="110" customWidth="1"/>
    <col min="5" max="10" width="9.140625" style="110"/>
    <col min="11" max="11" width="10.28515625" style="110" customWidth="1"/>
    <col min="12" max="12" width="9.140625" style="110"/>
    <col min="13" max="13" width="9.7109375" style="110" customWidth="1"/>
  </cols>
  <sheetData>
    <row r="1" spans="1:13" ht="19.5" x14ac:dyDescent="0.4">
      <c r="A1" s="237" t="s">
        <v>53</v>
      </c>
      <c r="B1" s="238"/>
      <c r="C1" s="238"/>
      <c r="D1" s="238"/>
      <c r="E1" s="238"/>
      <c r="F1" s="239"/>
      <c r="G1" s="244" t="s">
        <v>172</v>
      </c>
      <c r="H1" s="245"/>
      <c r="I1" s="245"/>
      <c r="J1" s="201" t="s">
        <v>173</v>
      </c>
      <c r="K1" s="246"/>
      <c r="L1" s="246"/>
      <c r="M1" s="247"/>
    </row>
    <row r="2" spans="1:13" ht="20.25" thickBot="1" x14ac:dyDescent="0.45">
      <c r="A2" s="240"/>
      <c r="B2" s="241"/>
      <c r="C2" s="241"/>
      <c r="D2" s="241"/>
      <c r="E2" s="241"/>
      <c r="F2" s="242"/>
      <c r="G2" s="248"/>
      <c r="H2" s="248"/>
      <c r="I2" s="248"/>
      <c r="J2" s="249" t="s">
        <v>174</v>
      </c>
      <c r="K2" s="250"/>
      <c r="L2" s="250"/>
      <c r="M2" s="251"/>
    </row>
    <row r="3" spans="1:13" ht="19.5" x14ac:dyDescent="0.4">
      <c r="A3" s="252" t="s">
        <v>61</v>
      </c>
      <c r="B3" s="253"/>
      <c r="C3" s="253"/>
      <c r="D3" s="254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19.5" x14ac:dyDescent="0.4">
      <c r="A4" s="243">
        <v>1</v>
      </c>
      <c r="B4" s="89" t="s">
        <v>60</v>
      </c>
      <c r="C4" s="89"/>
      <c r="D4" s="78"/>
      <c r="E4" s="114" t="s">
        <v>169</v>
      </c>
      <c r="F4" s="199" t="s">
        <v>144</v>
      </c>
      <c r="G4" s="199" t="s">
        <v>145</v>
      </c>
      <c r="H4" s="199" t="s">
        <v>146</v>
      </c>
      <c r="I4" s="200" t="s">
        <v>106</v>
      </c>
      <c r="J4" s="202"/>
      <c r="K4" s="203"/>
      <c r="L4" s="203"/>
      <c r="M4" s="204"/>
    </row>
    <row r="5" spans="1:13" ht="19.5" x14ac:dyDescent="0.4">
      <c r="A5" s="183">
        <v>2</v>
      </c>
      <c r="B5" s="103" t="s">
        <v>56</v>
      </c>
      <c r="C5" s="103"/>
      <c r="D5" s="104"/>
      <c r="E5" s="135" t="s">
        <v>147</v>
      </c>
      <c r="F5" s="111"/>
      <c r="G5" s="135" t="s">
        <v>148</v>
      </c>
      <c r="H5" s="111"/>
      <c r="I5" s="120" t="s">
        <v>149</v>
      </c>
      <c r="J5" s="120" t="s">
        <v>150</v>
      </c>
      <c r="K5" s="135" t="s">
        <v>106</v>
      </c>
      <c r="L5" s="112"/>
      <c r="M5" s="185"/>
    </row>
    <row r="6" spans="1:13" ht="19.5" x14ac:dyDescent="0.4">
      <c r="A6" s="183">
        <v>3</v>
      </c>
      <c r="B6" s="103" t="s">
        <v>58</v>
      </c>
      <c r="C6" s="103"/>
      <c r="D6" s="104"/>
      <c r="E6" s="120" t="s">
        <v>151</v>
      </c>
      <c r="F6" s="120" t="s">
        <v>152</v>
      </c>
      <c r="G6" s="115" t="s">
        <v>153</v>
      </c>
      <c r="H6" s="120" t="s">
        <v>154</v>
      </c>
      <c r="I6" s="120" t="s">
        <v>155</v>
      </c>
      <c r="J6" s="136" t="s">
        <v>156</v>
      </c>
      <c r="K6" s="112" t="s">
        <v>157</v>
      </c>
      <c r="L6" s="108"/>
      <c r="M6" s="184"/>
    </row>
    <row r="7" spans="1:13" ht="19.5" x14ac:dyDescent="0.4">
      <c r="A7" s="183">
        <v>4</v>
      </c>
      <c r="B7" s="137" t="s">
        <v>158</v>
      </c>
      <c r="C7" s="103"/>
      <c r="D7" s="104"/>
      <c r="E7" s="135" t="s">
        <v>160</v>
      </c>
      <c r="F7" s="111"/>
      <c r="G7" s="120" t="s">
        <v>161</v>
      </c>
      <c r="H7" s="120" t="s">
        <v>162</v>
      </c>
      <c r="I7" s="135" t="s">
        <v>163</v>
      </c>
      <c r="J7" s="111"/>
      <c r="K7" s="112" t="s">
        <v>106</v>
      </c>
      <c r="L7" s="108"/>
      <c r="M7" s="184"/>
    </row>
    <row r="8" spans="1:13" ht="20.25" thickBot="1" x14ac:dyDescent="0.45">
      <c r="A8" s="186">
        <v>5</v>
      </c>
      <c r="B8" s="148" t="s">
        <v>159</v>
      </c>
      <c r="C8" s="149"/>
      <c r="D8" s="150"/>
      <c r="E8" s="151" t="s">
        <v>164</v>
      </c>
      <c r="F8" s="152" t="s">
        <v>165</v>
      </c>
      <c r="G8" s="152" t="s">
        <v>166</v>
      </c>
      <c r="H8" s="152" t="s">
        <v>167</v>
      </c>
      <c r="I8" s="153" t="s">
        <v>168</v>
      </c>
      <c r="J8" s="156"/>
      <c r="K8" s="154" t="s">
        <v>106</v>
      </c>
      <c r="L8" s="155"/>
      <c r="M8" s="187"/>
    </row>
    <row r="9" spans="1:13" ht="19.5" x14ac:dyDescent="0.4">
      <c r="A9" s="188" t="s">
        <v>177</v>
      </c>
      <c r="B9" s="116"/>
      <c r="C9" s="87"/>
      <c r="D9" s="100"/>
      <c r="E9" s="84" t="s">
        <v>178</v>
      </c>
      <c r="F9" s="84"/>
      <c r="G9" s="84"/>
      <c r="H9" s="147" t="s">
        <v>120</v>
      </c>
      <c r="I9" s="84"/>
      <c r="J9" s="85"/>
      <c r="K9" s="116"/>
      <c r="L9" s="116"/>
      <c r="M9" s="207"/>
    </row>
    <row r="10" spans="1:13" ht="19.5" x14ac:dyDescent="0.4">
      <c r="A10" s="147"/>
      <c r="B10" s="105" t="s">
        <v>121</v>
      </c>
      <c r="C10" s="87"/>
      <c r="D10" s="100"/>
      <c r="E10" s="79" t="s">
        <v>73</v>
      </c>
      <c r="F10" s="91" t="s">
        <v>74</v>
      </c>
      <c r="G10" s="79" t="s">
        <v>75</v>
      </c>
      <c r="H10" s="140" t="s">
        <v>73</v>
      </c>
      <c r="I10" s="91" t="s">
        <v>74</v>
      </c>
      <c r="J10" s="80" t="s">
        <v>75</v>
      </c>
      <c r="K10" s="106" t="s">
        <v>122</v>
      </c>
      <c r="L10" s="208"/>
      <c r="M10" s="209"/>
    </row>
    <row r="11" spans="1:13" ht="15.75" customHeight="1" x14ac:dyDescent="0.35">
      <c r="A11" s="188">
        <v>1</v>
      </c>
      <c r="B11" s="123" t="s">
        <v>134</v>
      </c>
      <c r="C11" s="124"/>
      <c r="D11" s="125"/>
      <c r="E11" s="126"/>
      <c r="F11" s="126"/>
      <c r="G11" s="138"/>
      <c r="H11" s="141"/>
      <c r="I11" s="126"/>
      <c r="J11" s="126"/>
      <c r="K11" s="127" t="s">
        <v>77</v>
      </c>
      <c r="L11" s="128"/>
      <c r="M11" s="142"/>
    </row>
    <row r="12" spans="1:13" ht="15" customHeight="1" x14ac:dyDescent="0.35">
      <c r="A12" s="188"/>
      <c r="B12" s="123" t="s">
        <v>135</v>
      </c>
      <c r="C12" s="124"/>
      <c r="D12" s="125"/>
      <c r="E12" s="126"/>
      <c r="F12" s="126"/>
      <c r="G12" s="138"/>
      <c r="H12" s="141"/>
      <c r="I12" s="126"/>
      <c r="J12" s="126"/>
      <c r="K12" s="127" t="s">
        <v>78</v>
      </c>
      <c r="L12" s="128"/>
      <c r="M12" s="142"/>
    </row>
    <row r="13" spans="1:13" ht="15" customHeight="1" x14ac:dyDescent="0.35">
      <c r="A13" s="188"/>
      <c r="B13" s="123" t="s">
        <v>95</v>
      </c>
      <c r="C13" s="124"/>
      <c r="D13" s="125"/>
      <c r="E13" s="126"/>
      <c r="F13" s="126"/>
      <c r="G13" s="138"/>
      <c r="H13" s="141"/>
      <c r="I13" s="126"/>
      <c r="J13" s="126"/>
      <c r="K13" s="127" t="s">
        <v>79</v>
      </c>
      <c r="L13" s="128"/>
      <c r="M13" s="142"/>
    </row>
    <row r="14" spans="1:13" ht="15" customHeight="1" x14ac:dyDescent="0.35">
      <c r="A14" s="188"/>
      <c r="B14" s="129" t="s">
        <v>136</v>
      </c>
      <c r="C14" s="130"/>
      <c r="D14" s="131"/>
      <c r="E14" s="132"/>
      <c r="F14" s="132"/>
      <c r="G14" s="139"/>
      <c r="H14" s="143"/>
      <c r="I14" s="132"/>
      <c r="J14" s="132"/>
      <c r="K14" s="133" t="s">
        <v>80</v>
      </c>
      <c r="L14" s="134"/>
      <c r="M14" s="144"/>
    </row>
    <row r="15" spans="1:13" ht="15" customHeight="1" x14ac:dyDescent="0.35">
      <c r="A15" s="188"/>
      <c r="B15" s="123" t="s">
        <v>96</v>
      </c>
      <c r="C15" s="124"/>
      <c r="D15" s="125"/>
      <c r="E15" s="126"/>
      <c r="F15" s="126"/>
      <c r="G15" s="138"/>
      <c r="H15" s="141"/>
      <c r="I15" s="126"/>
      <c r="J15" s="126"/>
      <c r="K15" s="127" t="s">
        <v>81</v>
      </c>
      <c r="L15" s="128"/>
      <c r="M15" s="142"/>
    </row>
    <row r="16" spans="1:13" ht="15.75" customHeight="1" x14ac:dyDescent="0.35">
      <c r="A16" s="188"/>
      <c r="B16" s="123" t="s">
        <v>131</v>
      </c>
      <c r="C16" s="124"/>
      <c r="D16" s="125"/>
      <c r="E16" s="126"/>
      <c r="F16" s="126"/>
      <c r="G16" s="138"/>
      <c r="H16" s="141"/>
      <c r="I16" s="126"/>
      <c r="J16" s="126"/>
      <c r="K16" s="127" t="s">
        <v>82</v>
      </c>
      <c r="L16" s="128"/>
      <c r="M16" s="142"/>
    </row>
    <row r="17" spans="1:13" ht="15" customHeight="1" x14ac:dyDescent="0.35">
      <c r="A17" s="188"/>
      <c r="B17" s="123" t="s">
        <v>132</v>
      </c>
      <c r="C17" s="124"/>
      <c r="D17" s="125"/>
      <c r="E17" s="126"/>
      <c r="F17" s="126"/>
      <c r="G17" s="138"/>
      <c r="H17" s="141"/>
      <c r="I17" s="126"/>
      <c r="J17" s="126"/>
      <c r="K17" s="127" t="s">
        <v>83</v>
      </c>
      <c r="L17" s="128"/>
      <c r="M17" s="142"/>
    </row>
    <row r="18" spans="1:13" ht="14.25" customHeight="1" x14ac:dyDescent="0.35">
      <c r="A18" s="188"/>
      <c r="B18" s="123" t="s">
        <v>137</v>
      </c>
      <c r="C18" s="124"/>
      <c r="D18" s="125"/>
      <c r="E18" s="126"/>
      <c r="F18" s="126"/>
      <c r="G18" s="138"/>
      <c r="H18" s="141"/>
      <c r="I18" s="126"/>
      <c r="J18" s="126"/>
      <c r="K18" s="127" t="s">
        <v>84</v>
      </c>
      <c r="L18" s="128"/>
      <c r="M18" s="142"/>
    </row>
    <row r="19" spans="1:13" ht="14.25" customHeight="1" x14ac:dyDescent="0.35">
      <c r="A19" s="188"/>
      <c r="B19" s="123" t="s">
        <v>133</v>
      </c>
      <c r="C19" s="124"/>
      <c r="D19" s="125"/>
      <c r="E19" s="126"/>
      <c r="F19" s="126"/>
      <c r="G19" s="138"/>
      <c r="H19" s="141"/>
      <c r="I19" s="126"/>
      <c r="J19" s="126"/>
      <c r="K19" s="127" t="s">
        <v>85</v>
      </c>
      <c r="L19" s="128"/>
      <c r="M19" s="142"/>
    </row>
    <row r="20" spans="1:13" ht="14.25" customHeight="1" x14ac:dyDescent="0.35">
      <c r="A20" s="188"/>
      <c r="B20" s="123" t="s">
        <v>138</v>
      </c>
      <c r="C20" s="124"/>
      <c r="D20" s="125"/>
      <c r="E20" s="126"/>
      <c r="F20" s="126"/>
      <c r="G20" s="138"/>
      <c r="H20" s="141"/>
      <c r="I20" s="126"/>
      <c r="J20" s="126"/>
      <c r="K20" s="127" t="s">
        <v>86</v>
      </c>
      <c r="L20" s="128"/>
      <c r="M20" s="142"/>
    </row>
    <row r="21" spans="1:13" ht="14.25" customHeight="1" x14ac:dyDescent="0.35">
      <c r="A21" s="188"/>
      <c r="B21" s="123" t="s">
        <v>139</v>
      </c>
      <c r="C21" s="124"/>
      <c r="D21" s="125"/>
      <c r="E21" s="126"/>
      <c r="F21" s="126"/>
      <c r="G21" s="138"/>
      <c r="H21" s="141"/>
      <c r="I21" s="126"/>
      <c r="J21" s="126"/>
      <c r="K21" s="127" t="s">
        <v>87</v>
      </c>
      <c r="L21" s="128"/>
      <c r="M21" s="142"/>
    </row>
    <row r="22" spans="1:13" ht="15.75" customHeight="1" x14ac:dyDescent="0.35">
      <c r="A22" s="188"/>
      <c r="B22" s="123" t="s">
        <v>97</v>
      </c>
      <c r="C22" s="124"/>
      <c r="D22" s="125"/>
      <c r="E22" s="126"/>
      <c r="F22" s="126"/>
      <c r="G22" s="138"/>
      <c r="H22" s="141"/>
      <c r="I22" s="126"/>
      <c r="J22" s="126"/>
      <c r="K22" s="127" t="s">
        <v>88</v>
      </c>
      <c r="L22" s="128"/>
      <c r="M22" s="142"/>
    </row>
    <row r="23" spans="1:13" ht="15" customHeight="1" x14ac:dyDescent="0.35">
      <c r="A23" s="188"/>
      <c r="B23" s="123" t="s">
        <v>140</v>
      </c>
      <c r="C23" s="124"/>
      <c r="D23" s="125"/>
      <c r="E23" s="126"/>
      <c r="F23" s="126"/>
      <c r="G23" s="138"/>
      <c r="H23" s="141"/>
      <c r="I23" s="126"/>
      <c r="J23" s="126"/>
      <c r="K23" s="127" t="s">
        <v>89</v>
      </c>
      <c r="L23" s="128"/>
      <c r="M23" s="142"/>
    </row>
    <row r="24" spans="1:13" ht="15" customHeight="1" x14ac:dyDescent="0.35">
      <c r="A24" s="188"/>
      <c r="B24" s="123" t="s">
        <v>143</v>
      </c>
      <c r="C24" s="124"/>
      <c r="D24" s="125"/>
      <c r="E24" s="126"/>
      <c r="F24" s="126"/>
      <c r="G24" s="138"/>
      <c r="H24" s="141"/>
      <c r="I24" s="126"/>
      <c r="J24" s="126"/>
      <c r="K24" s="127" t="s">
        <v>90</v>
      </c>
      <c r="L24" s="128"/>
      <c r="M24" s="142"/>
    </row>
    <row r="25" spans="1:13" ht="14.25" customHeight="1" x14ac:dyDescent="0.35">
      <c r="A25" s="188"/>
      <c r="B25" s="123" t="s">
        <v>99</v>
      </c>
      <c r="C25" s="124"/>
      <c r="D25" s="125"/>
      <c r="E25" s="126"/>
      <c r="F25" s="126"/>
      <c r="G25" s="138"/>
      <c r="H25" s="141"/>
      <c r="I25" s="126"/>
      <c r="J25" s="126"/>
      <c r="K25" s="127" t="s">
        <v>91</v>
      </c>
      <c r="L25" s="128"/>
      <c r="M25" s="142"/>
    </row>
    <row r="26" spans="1:13" ht="14.25" customHeight="1" x14ac:dyDescent="0.35">
      <c r="A26" s="188"/>
      <c r="B26" s="123" t="s">
        <v>141</v>
      </c>
      <c r="C26" s="124"/>
      <c r="D26" s="125"/>
      <c r="E26" s="126"/>
      <c r="F26" s="126"/>
      <c r="G26" s="138"/>
      <c r="H26" s="141"/>
      <c r="I26" s="126"/>
      <c r="J26" s="126"/>
      <c r="K26" s="127" t="s">
        <v>92</v>
      </c>
      <c r="L26" s="128"/>
      <c r="M26" s="142"/>
    </row>
    <row r="27" spans="1:13" ht="15.75" customHeight="1" x14ac:dyDescent="0.35">
      <c r="A27" s="188"/>
      <c r="B27" s="123" t="s">
        <v>100</v>
      </c>
      <c r="C27" s="124"/>
      <c r="D27" s="125"/>
      <c r="E27" s="126"/>
      <c r="F27" s="126"/>
      <c r="G27" s="138"/>
      <c r="H27" s="141"/>
      <c r="I27" s="126"/>
      <c r="J27" s="126"/>
      <c r="K27" s="127" t="s">
        <v>93</v>
      </c>
      <c r="L27" s="128"/>
      <c r="M27" s="142"/>
    </row>
    <row r="28" spans="1:13" ht="15" customHeight="1" thickBot="1" x14ac:dyDescent="0.4">
      <c r="A28" s="189"/>
      <c r="B28" s="157" t="s">
        <v>142</v>
      </c>
      <c r="C28" s="158"/>
      <c r="D28" s="159"/>
      <c r="E28" s="146"/>
      <c r="F28" s="146"/>
      <c r="G28" s="160"/>
      <c r="H28" s="145"/>
      <c r="I28" s="146"/>
      <c r="J28" s="132"/>
      <c r="K28" s="257" t="s">
        <v>94</v>
      </c>
      <c r="L28" s="258"/>
      <c r="M28" s="259"/>
    </row>
    <row r="29" spans="1:13" ht="18.75" thickBot="1" x14ac:dyDescent="0.4">
      <c r="A29" s="190">
        <v>2</v>
      </c>
      <c r="B29" s="86" t="s">
        <v>98</v>
      </c>
      <c r="C29" s="87"/>
      <c r="D29" s="88"/>
      <c r="E29" s="235" t="s">
        <v>170</v>
      </c>
      <c r="F29" s="235" t="s">
        <v>102</v>
      </c>
      <c r="G29" s="235" t="s">
        <v>103</v>
      </c>
      <c r="H29" s="235" t="s">
        <v>104</v>
      </c>
      <c r="I29" s="236" t="s">
        <v>107</v>
      </c>
      <c r="J29" s="261" t="s">
        <v>180</v>
      </c>
      <c r="K29" s="260"/>
      <c r="L29" s="172" t="s">
        <v>179</v>
      </c>
      <c r="M29" s="212" t="s">
        <v>105</v>
      </c>
    </row>
    <row r="30" spans="1:13" ht="18.75" thickBot="1" x14ac:dyDescent="0.4">
      <c r="A30" s="161">
        <v>3</v>
      </c>
      <c r="B30" s="162" t="s">
        <v>66</v>
      </c>
      <c r="C30" s="163"/>
      <c r="D30" s="164"/>
      <c r="E30" s="165"/>
      <c r="F30" s="166"/>
      <c r="G30" s="166"/>
      <c r="H30" s="166"/>
      <c r="I30" s="166"/>
      <c r="J30" s="261" t="s">
        <v>180</v>
      </c>
      <c r="K30" s="260"/>
      <c r="L30" s="172" t="s">
        <v>179</v>
      </c>
      <c r="M30" s="212" t="s">
        <v>105</v>
      </c>
    </row>
    <row r="31" spans="1:13" ht="18.75" thickBot="1" x14ac:dyDescent="0.4">
      <c r="A31" s="190">
        <v>4</v>
      </c>
      <c r="B31" s="86" t="s">
        <v>62</v>
      </c>
      <c r="C31" s="87"/>
      <c r="D31" s="88"/>
      <c r="E31" s="167"/>
      <c r="F31" s="81"/>
      <c r="G31" s="81"/>
      <c r="H31" s="81"/>
      <c r="I31" s="81"/>
      <c r="J31" s="261" t="s">
        <v>180</v>
      </c>
      <c r="K31" s="260"/>
      <c r="L31" s="172" t="s">
        <v>179</v>
      </c>
      <c r="M31" s="212" t="s">
        <v>105</v>
      </c>
    </row>
    <row r="32" spans="1:13" ht="19.5" thickBot="1" x14ac:dyDescent="0.45">
      <c r="A32" s="168">
        <v>5</v>
      </c>
      <c r="B32" s="162" t="s">
        <v>63</v>
      </c>
      <c r="C32" s="163"/>
      <c r="D32" s="164"/>
      <c r="E32" s="169" t="s">
        <v>115</v>
      </c>
      <c r="F32" s="170"/>
      <c r="G32" s="171"/>
      <c r="H32" s="170" t="s">
        <v>114</v>
      </c>
      <c r="I32" s="169" t="s">
        <v>105</v>
      </c>
      <c r="J32" s="169" t="s">
        <v>106</v>
      </c>
      <c r="K32" s="206"/>
      <c r="L32" s="210"/>
      <c r="M32" s="211"/>
    </row>
    <row r="33" spans="1:23" ht="18.75" thickBot="1" x14ac:dyDescent="0.4">
      <c r="A33" s="168">
        <v>6</v>
      </c>
      <c r="B33" s="162" t="s">
        <v>67</v>
      </c>
      <c r="C33" s="163"/>
      <c r="D33" s="164"/>
      <c r="E33" s="172" t="s">
        <v>116</v>
      </c>
      <c r="F33" s="169" t="s">
        <v>111</v>
      </c>
      <c r="G33" s="171"/>
      <c r="H33" s="169" t="s">
        <v>112</v>
      </c>
      <c r="I33" s="171"/>
      <c r="J33" s="172" t="s">
        <v>108</v>
      </c>
      <c r="K33" s="234" t="s">
        <v>109</v>
      </c>
      <c r="L33" s="170"/>
      <c r="M33" s="212" t="s">
        <v>113</v>
      </c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8" x14ac:dyDescent="0.35">
      <c r="A34" s="188">
        <v>7</v>
      </c>
      <c r="B34" s="86" t="s">
        <v>65</v>
      </c>
      <c r="C34" s="116"/>
      <c r="D34" s="116"/>
      <c r="E34" s="83" t="s">
        <v>110</v>
      </c>
      <c r="F34" s="83"/>
      <c r="G34" s="83" t="s">
        <v>73</v>
      </c>
      <c r="H34" s="83" t="s">
        <v>74</v>
      </c>
      <c r="I34" s="83" t="s">
        <v>107</v>
      </c>
      <c r="J34" s="83" t="s">
        <v>75</v>
      </c>
      <c r="K34" s="106" t="s">
        <v>122</v>
      </c>
      <c r="L34" s="116"/>
      <c r="M34" s="207"/>
      <c r="O34" s="102"/>
      <c r="P34" s="109"/>
      <c r="Q34" s="109"/>
      <c r="R34" s="102"/>
      <c r="S34" s="113"/>
      <c r="T34" s="102"/>
      <c r="U34" s="102"/>
      <c r="V34" s="102"/>
      <c r="W34" s="109"/>
    </row>
    <row r="35" spans="1:23" ht="18" x14ac:dyDescent="0.35">
      <c r="A35" s="188"/>
      <c r="B35" s="117"/>
      <c r="C35" s="122" t="s">
        <v>124</v>
      </c>
      <c r="D35" s="122"/>
      <c r="E35" s="135"/>
      <c r="F35" s="111"/>
      <c r="G35" s="120"/>
      <c r="H35" s="120"/>
      <c r="I35" s="120"/>
      <c r="J35" s="120"/>
      <c r="K35" s="121" t="s">
        <v>76</v>
      </c>
      <c r="L35" s="122"/>
      <c r="M35" s="213"/>
      <c r="O35" s="102"/>
      <c r="P35" s="114"/>
      <c r="Q35" s="102"/>
      <c r="R35" s="114"/>
      <c r="S35" s="102"/>
      <c r="T35" s="114"/>
      <c r="U35" s="102"/>
      <c r="V35" s="102"/>
      <c r="W35" s="109"/>
    </row>
    <row r="36" spans="1:23" ht="18" x14ac:dyDescent="0.35">
      <c r="A36" s="188"/>
      <c r="B36" s="117"/>
      <c r="C36" s="119" t="s">
        <v>125</v>
      </c>
      <c r="D36" s="122"/>
      <c r="E36" s="135"/>
      <c r="F36" s="111"/>
      <c r="G36" s="120"/>
      <c r="H36" s="120"/>
      <c r="I36" s="120"/>
      <c r="J36" s="120"/>
      <c r="K36" s="121" t="s">
        <v>118</v>
      </c>
      <c r="L36" s="122"/>
      <c r="M36" s="213"/>
      <c r="O36" s="109"/>
      <c r="P36" s="114"/>
      <c r="Q36" s="109"/>
      <c r="R36" s="114"/>
      <c r="S36" s="109"/>
      <c r="T36" s="114"/>
      <c r="U36" s="109"/>
      <c r="V36" s="109"/>
      <c r="W36" s="109"/>
    </row>
    <row r="37" spans="1:23" ht="18" x14ac:dyDescent="0.35">
      <c r="A37" s="188"/>
      <c r="B37" s="117"/>
      <c r="C37" s="122" t="s">
        <v>126</v>
      </c>
      <c r="D37" s="122"/>
      <c r="E37" s="135"/>
      <c r="F37" s="111"/>
      <c r="G37" s="120"/>
      <c r="H37" s="120"/>
      <c r="I37" s="120"/>
      <c r="J37" s="120"/>
      <c r="K37" s="121" t="s">
        <v>117</v>
      </c>
      <c r="L37" s="122"/>
      <c r="M37" s="213"/>
      <c r="O37" s="109"/>
      <c r="P37" s="114"/>
      <c r="Q37" s="109"/>
      <c r="R37" s="114"/>
      <c r="S37" s="109"/>
      <c r="T37" s="114"/>
      <c r="U37" s="109"/>
      <c r="V37" s="109"/>
      <c r="W37" s="109"/>
    </row>
    <row r="38" spans="1:23" ht="18" x14ac:dyDescent="0.35">
      <c r="A38" s="188"/>
      <c r="B38" s="117"/>
      <c r="C38" s="122" t="s">
        <v>129</v>
      </c>
      <c r="D38" s="122"/>
      <c r="E38" s="135"/>
      <c r="F38" s="111"/>
      <c r="G38" s="120"/>
      <c r="H38" s="120"/>
      <c r="I38" s="120"/>
      <c r="J38" s="120"/>
      <c r="K38" s="121" t="s">
        <v>89</v>
      </c>
      <c r="L38" s="122"/>
      <c r="M38" s="213"/>
      <c r="O38" s="109"/>
      <c r="P38" s="114"/>
      <c r="Q38" s="109"/>
      <c r="R38" s="114"/>
      <c r="S38" s="109"/>
      <c r="T38" s="114"/>
      <c r="U38" s="109"/>
      <c r="V38" s="109"/>
      <c r="W38" s="109"/>
    </row>
    <row r="39" spans="1:23" ht="18" x14ac:dyDescent="0.35">
      <c r="A39" s="188"/>
      <c r="B39" s="117"/>
      <c r="C39" s="122" t="s">
        <v>128</v>
      </c>
      <c r="D39" s="122"/>
      <c r="E39" s="135"/>
      <c r="F39" s="111"/>
      <c r="G39" s="120"/>
      <c r="H39" s="120"/>
      <c r="I39" s="120"/>
      <c r="J39" s="120"/>
      <c r="K39" s="121" t="s">
        <v>123</v>
      </c>
      <c r="L39" s="122"/>
      <c r="M39" s="213"/>
      <c r="O39" s="109"/>
      <c r="P39" s="114"/>
      <c r="Q39" s="109"/>
      <c r="R39" s="114"/>
      <c r="S39" s="109"/>
      <c r="T39" s="114"/>
      <c r="U39" s="109"/>
      <c r="V39" s="109"/>
      <c r="W39" s="109"/>
    </row>
    <row r="40" spans="1:23" ht="18" x14ac:dyDescent="0.35">
      <c r="A40" s="188"/>
      <c r="B40" s="117"/>
      <c r="C40" s="122" t="s">
        <v>127</v>
      </c>
      <c r="D40" s="122"/>
      <c r="E40" s="135"/>
      <c r="F40" s="111"/>
      <c r="G40" s="120"/>
      <c r="H40" s="120"/>
      <c r="I40" s="120"/>
      <c r="J40" s="120"/>
      <c r="K40" s="122" t="s">
        <v>101</v>
      </c>
      <c r="L40" s="122"/>
      <c r="M40" s="213"/>
      <c r="O40" s="109"/>
      <c r="P40" s="114"/>
      <c r="Q40" s="109"/>
      <c r="R40" s="114"/>
      <c r="S40" s="109"/>
      <c r="T40" s="114"/>
      <c r="U40" s="109"/>
      <c r="V40" s="109"/>
      <c r="W40" s="109"/>
    </row>
    <row r="41" spans="1:23" ht="18" x14ac:dyDescent="0.35">
      <c r="A41" s="188"/>
      <c r="B41" s="118"/>
      <c r="C41" s="196" t="s">
        <v>130</v>
      </c>
      <c r="D41" s="214"/>
      <c r="E41" s="135"/>
      <c r="F41" s="111"/>
      <c r="G41" s="120"/>
      <c r="H41" s="120"/>
      <c r="I41" s="120"/>
      <c r="J41" s="120"/>
      <c r="K41" s="121" t="s">
        <v>78</v>
      </c>
      <c r="L41" s="122"/>
      <c r="M41" s="213"/>
      <c r="O41" s="109"/>
      <c r="P41" s="114"/>
      <c r="Q41" s="109"/>
      <c r="R41" s="114"/>
      <c r="S41" s="109"/>
      <c r="T41" s="114"/>
      <c r="U41" s="109"/>
      <c r="V41" s="109"/>
      <c r="W41" s="109"/>
    </row>
    <row r="42" spans="1:23" ht="18.75" thickBot="1" x14ac:dyDescent="0.4">
      <c r="A42" s="189"/>
      <c r="B42" s="197"/>
      <c r="C42" s="215"/>
      <c r="D42" s="216"/>
      <c r="E42" s="153"/>
      <c r="F42" s="217"/>
      <c r="G42" s="151"/>
      <c r="H42" s="151"/>
      <c r="I42" s="151"/>
      <c r="J42" s="151"/>
      <c r="K42" s="198" t="s">
        <v>119</v>
      </c>
      <c r="L42" s="218"/>
      <c r="M42" s="219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8" x14ac:dyDescent="0.35">
      <c r="A43" s="191" t="s">
        <v>72</v>
      </c>
      <c r="B43" s="173"/>
      <c r="C43" s="173"/>
      <c r="D43" s="220"/>
      <c r="E43" s="220"/>
      <c r="F43" s="220"/>
      <c r="G43" s="220"/>
      <c r="H43" s="220"/>
      <c r="I43" s="220"/>
      <c r="J43" s="220"/>
      <c r="K43" s="220"/>
      <c r="L43" s="220"/>
      <c r="M43" s="221"/>
      <c r="P43" s="102"/>
      <c r="Q43" s="102"/>
      <c r="R43" s="102"/>
      <c r="S43" s="102"/>
      <c r="T43" s="102"/>
      <c r="U43" s="102"/>
      <c r="V43" s="102"/>
      <c r="W43" s="102"/>
    </row>
    <row r="44" spans="1:23" ht="18" x14ac:dyDescent="0.35">
      <c r="A44" s="192"/>
      <c r="B44" s="222"/>
      <c r="C44" s="222"/>
      <c r="D44" s="222"/>
      <c r="E44" s="108"/>
      <c r="F44" s="108"/>
      <c r="G44" s="108"/>
      <c r="H44" s="108"/>
      <c r="I44" s="108"/>
      <c r="J44" s="108"/>
      <c r="K44" s="108"/>
      <c r="L44" s="108"/>
      <c r="M44" s="184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ht="18" x14ac:dyDescent="0.35">
      <c r="A45" s="192"/>
      <c r="B45" s="222"/>
      <c r="C45" s="222"/>
      <c r="D45" s="222"/>
      <c r="E45" s="108"/>
      <c r="F45" s="108"/>
      <c r="G45" s="108"/>
      <c r="H45" s="108"/>
      <c r="I45" s="108"/>
      <c r="J45" s="108"/>
      <c r="K45" s="108"/>
      <c r="L45" s="108"/>
      <c r="M45" s="184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8.75" thickBot="1" x14ac:dyDescent="0.4">
      <c r="A46" s="205"/>
      <c r="B46" s="223"/>
      <c r="C46" s="223"/>
      <c r="D46" s="223"/>
      <c r="E46" s="155"/>
      <c r="F46" s="155"/>
      <c r="G46" s="155"/>
      <c r="H46" s="155"/>
      <c r="I46" s="155"/>
      <c r="J46" s="155"/>
      <c r="K46" s="155"/>
      <c r="L46" s="155"/>
      <c r="M46" s="187"/>
    </row>
    <row r="47" spans="1:23" ht="18" x14ac:dyDescent="0.35">
      <c r="A47" s="193" t="s">
        <v>68</v>
      </c>
      <c r="B47" s="175"/>
      <c r="C47" s="175"/>
      <c r="D47" s="176"/>
      <c r="E47" s="176"/>
      <c r="F47" s="177"/>
      <c r="G47" s="177"/>
      <c r="H47" s="177"/>
      <c r="I47" s="177"/>
      <c r="J47" s="177"/>
      <c r="K47" s="224"/>
      <c r="L47" s="224"/>
      <c r="M47" s="225"/>
    </row>
    <row r="48" spans="1:23" ht="18" x14ac:dyDescent="0.35">
      <c r="A48" s="194" t="s">
        <v>54</v>
      </c>
      <c r="B48" s="178" t="s">
        <v>176</v>
      </c>
      <c r="C48" s="179"/>
      <c r="D48" s="182"/>
      <c r="E48" s="101"/>
      <c r="F48" s="101"/>
      <c r="G48" s="101"/>
      <c r="H48" s="101"/>
      <c r="I48" s="101"/>
      <c r="J48" s="101"/>
      <c r="K48" s="108"/>
      <c r="L48" s="108"/>
      <c r="M48" s="184"/>
    </row>
    <row r="49" spans="1:13" ht="18" x14ac:dyDescent="0.35">
      <c r="A49" s="195"/>
      <c r="B49" s="180"/>
      <c r="C49" s="181"/>
      <c r="D49" s="182"/>
      <c r="E49" s="101"/>
      <c r="F49" s="101"/>
      <c r="G49" s="101"/>
      <c r="H49" s="101"/>
      <c r="I49" s="101"/>
      <c r="J49" s="101"/>
      <c r="K49" s="108"/>
      <c r="L49" s="108"/>
      <c r="M49" s="184"/>
    </row>
    <row r="50" spans="1:13" ht="18" x14ac:dyDescent="0.35">
      <c r="A50" s="194" t="s">
        <v>55</v>
      </c>
      <c r="B50" s="178" t="s">
        <v>175</v>
      </c>
      <c r="C50" s="179"/>
      <c r="D50" s="174"/>
      <c r="E50" s="101"/>
      <c r="F50" s="101"/>
      <c r="G50" s="101"/>
      <c r="H50" s="101"/>
      <c r="I50" s="101"/>
      <c r="J50" s="101"/>
      <c r="K50" s="108"/>
      <c r="L50" s="108"/>
      <c r="M50" s="184"/>
    </row>
    <row r="51" spans="1:13" ht="18" x14ac:dyDescent="0.35">
      <c r="A51" s="195"/>
      <c r="B51" s="180"/>
      <c r="C51" s="181"/>
      <c r="D51" s="174"/>
      <c r="E51" s="82"/>
      <c r="F51" s="82"/>
      <c r="G51" s="82"/>
      <c r="H51" s="82"/>
      <c r="I51" s="82"/>
      <c r="J51" s="82"/>
      <c r="K51" s="203"/>
      <c r="L51" s="203"/>
      <c r="M51" s="204"/>
    </row>
    <row r="52" spans="1:13" ht="18" x14ac:dyDescent="0.35">
      <c r="A52" s="194" t="s">
        <v>57</v>
      </c>
      <c r="B52" s="178" t="s">
        <v>69</v>
      </c>
      <c r="C52" s="179"/>
      <c r="D52" s="226"/>
      <c r="E52" s="203"/>
      <c r="F52" s="203"/>
      <c r="G52" s="203"/>
      <c r="H52" s="203"/>
      <c r="I52" s="203"/>
      <c r="J52" s="203"/>
      <c r="K52" s="203"/>
      <c r="L52" s="203"/>
      <c r="M52" s="204"/>
    </row>
    <row r="53" spans="1:13" ht="18" x14ac:dyDescent="0.35">
      <c r="A53" s="195"/>
      <c r="B53" s="180"/>
      <c r="C53" s="181"/>
      <c r="D53" s="226"/>
      <c r="E53" s="203"/>
      <c r="F53" s="203"/>
      <c r="G53" s="203"/>
      <c r="H53" s="203"/>
      <c r="I53" s="203"/>
      <c r="J53" s="203"/>
      <c r="K53" s="203"/>
      <c r="L53" s="203"/>
      <c r="M53" s="204"/>
    </row>
    <row r="54" spans="1:13" ht="18" x14ac:dyDescent="0.35">
      <c r="A54" s="194" t="s">
        <v>59</v>
      </c>
      <c r="B54" s="178" t="s">
        <v>70</v>
      </c>
      <c r="C54" s="179"/>
      <c r="D54" s="226"/>
      <c r="E54" s="108"/>
      <c r="F54" s="108"/>
      <c r="G54" s="108"/>
      <c r="H54" s="108"/>
      <c r="I54" s="108"/>
      <c r="J54" s="108"/>
      <c r="K54" s="108"/>
      <c r="L54" s="108"/>
      <c r="M54" s="184"/>
    </row>
    <row r="55" spans="1:13" ht="18" x14ac:dyDescent="0.35">
      <c r="A55" s="195"/>
      <c r="B55" s="180"/>
      <c r="C55" s="181"/>
      <c r="D55" s="226"/>
      <c r="E55" s="108"/>
      <c r="F55" s="108"/>
      <c r="G55" s="108"/>
      <c r="H55" s="108"/>
      <c r="I55" s="108"/>
      <c r="J55" s="108"/>
      <c r="K55" s="108"/>
      <c r="L55" s="108"/>
      <c r="M55" s="184"/>
    </row>
    <row r="56" spans="1:13" ht="18" x14ac:dyDescent="0.35">
      <c r="A56" s="194" t="s">
        <v>64</v>
      </c>
      <c r="B56" s="178" t="s">
        <v>71</v>
      </c>
      <c r="C56" s="179"/>
      <c r="D56" s="226"/>
      <c r="E56" s="108"/>
      <c r="F56" s="108"/>
      <c r="G56" s="108"/>
      <c r="H56" s="108"/>
      <c r="I56" s="108"/>
      <c r="J56" s="108"/>
      <c r="K56" s="108"/>
      <c r="L56" s="108"/>
      <c r="M56" s="184"/>
    </row>
    <row r="57" spans="1:13" x14ac:dyDescent="0.3">
      <c r="A57" s="227"/>
      <c r="B57" s="224"/>
      <c r="C57" s="228"/>
      <c r="D57" s="226"/>
      <c r="E57" s="108"/>
      <c r="F57" s="108"/>
      <c r="G57" s="108"/>
      <c r="H57" s="108"/>
      <c r="I57" s="108"/>
      <c r="J57" s="108"/>
      <c r="K57" s="108"/>
      <c r="L57" s="108"/>
      <c r="M57" s="184"/>
    </row>
    <row r="58" spans="1:13" ht="18" x14ac:dyDescent="0.35">
      <c r="A58" s="194" t="s">
        <v>171</v>
      </c>
      <c r="B58" s="178"/>
      <c r="C58" s="229"/>
      <c r="D58" s="107"/>
      <c r="E58" s="108"/>
      <c r="F58" s="108"/>
      <c r="G58" s="108"/>
      <c r="H58" s="108"/>
      <c r="I58" s="108"/>
      <c r="J58" s="108"/>
      <c r="K58" s="108"/>
      <c r="L58" s="108"/>
      <c r="M58" s="184"/>
    </row>
    <row r="59" spans="1:13" ht="17.25" thickBot="1" x14ac:dyDescent="0.35">
      <c r="A59" s="230"/>
      <c r="B59" s="231"/>
      <c r="C59" s="232"/>
      <c r="D59" s="233"/>
      <c r="E59" s="155"/>
      <c r="F59" s="155"/>
      <c r="G59" s="155"/>
      <c r="H59" s="155"/>
      <c r="I59" s="155"/>
      <c r="J59" s="155"/>
      <c r="K59" s="155"/>
      <c r="L59" s="155"/>
      <c r="M59" s="187"/>
    </row>
  </sheetData>
  <sheetProtection sheet="1" objects="1" scenarios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zoomScaleNormal="100" workbookViewId="0">
      <selection activeCell="M22" sqref="M22"/>
    </sheetView>
  </sheetViews>
  <sheetFormatPr defaultRowHeight="15" x14ac:dyDescent="0.25"/>
  <cols>
    <col min="1" max="1" width="3.42578125" style="96" customWidth="1"/>
    <col min="2" max="3" width="9.140625" style="96"/>
    <col min="4" max="4" width="11.140625" style="96" customWidth="1"/>
    <col min="5" max="12" width="9.140625" style="96"/>
  </cols>
  <sheetData>
    <row r="1" spans="1:12" s="90" customFormat="1" ht="19.5" x14ac:dyDescent="0.4">
      <c r="A1" s="92"/>
      <c r="B1" s="93"/>
      <c r="C1" s="93"/>
      <c r="D1" s="93"/>
      <c r="E1" s="93"/>
      <c r="F1" s="93"/>
      <c r="G1" s="92"/>
      <c r="H1" s="93"/>
      <c r="I1" s="93"/>
      <c r="J1" s="93"/>
      <c r="K1" s="93"/>
      <c r="L1" s="93"/>
    </row>
    <row r="2" spans="1:12" ht="19.5" x14ac:dyDescent="0.4">
      <c r="A2" s="94"/>
      <c r="B2" s="94"/>
      <c r="C2" s="94"/>
      <c r="D2" s="95"/>
    </row>
    <row r="3" spans="1:12" ht="19.5" x14ac:dyDescent="0.4">
      <c r="A3" s="94"/>
      <c r="B3" s="94"/>
      <c r="C3" s="94"/>
      <c r="D3" s="95"/>
    </row>
    <row r="4" spans="1:12" ht="19.5" x14ac:dyDescent="0.4">
      <c r="A4" s="94"/>
      <c r="B4" s="94"/>
      <c r="C4" s="94"/>
      <c r="D4" s="95"/>
    </row>
    <row r="5" spans="1:12" ht="19.5" x14ac:dyDescent="0.4">
      <c r="A5" s="94"/>
      <c r="B5" s="94"/>
      <c r="C5" s="94"/>
      <c r="D5" s="95"/>
    </row>
    <row r="6" spans="1:12" ht="19.5" x14ac:dyDescent="0.4">
      <c r="A6" s="94"/>
      <c r="B6" s="94"/>
      <c r="C6" s="94"/>
      <c r="D6" s="95"/>
    </row>
    <row r="7" spans="1:12" ht="19.5" x14ac:dyDescent="0.4">
      <c r="A7" s="94"/>
      <c r="B7" s="94"/>
      <c r="C7" s="94"/>
      <c r="D7" s="95"/>
    </row>
    <row r="8" spans="1:12" ht="19.5" x14ac:dyDescent="0.4">
      <c r="A8" s="94"/>
      <c r="B8" s="94"/>
      <c r="C8" s="94"/>
      <c r="D8" s="95"/>
    </row>
    <row r="9" spans="1:12" ht="19.5" x14ac:dyDescent="0.4">
      <c r="A9" s="94"/>
      <c r="B9" s="94"/>
      <c r="C9" s="94"/>
      <c r="D9" s="95"/>
    </row>
    <row r="10" spans="1:12" ht="15.75" x14ac:dyDescent="0.25">
      <c r="A10" s="97"/>
      <c r="B10" s="97"/>
      <c r="C10" s="97"/>
      <c r="D10" s="93"/>
    </row>
    <row r="11" spans="1:12" ht="19.5" x14ac:dyDescent="0.4">
      <c r="A11" s="94"/>
      <c r="B11" s="94"/>
      <c r="C11" s="94"/>
      <c r="D11" s="92"/>
      <c r="E11" s="94"/>
      <c r="F11" s="94"/>
      <c r="G11" s="94"/>
      <c r="H11" s="94"/>
      <c r="I11" s="94"/>
      <c r="J11" s="94"/>
    </row>
    <row r="12" spans="1:12" ht="19.5" x14ac:dyDescent="0.4">
      <c r="A12" s="94"/>
      <c r="B12" s="94"/>
      <c r="C12" s="94"/>
      <c r="D12" s="92"/>
      <c r="E12" s="94"/>
      <c r="F12" s="94"/>
      <c r="G12" s="94"/>
      <c r="H12" s="94"/>
      <c r="I12" s="94"/>
      <c r="J12" s="94"/>
    </row>
    <row r="13" spans="1:12" ht="18" x14ac:dyDescent="0.3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2" ht="18" x14ac:dyDescent="0.3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2" ht="18" x14ac:dyDescent="0.3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2" ht="18" x14ac:dyDescent="0.3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8" x14ac:dyDescent="0.3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8" x14ac:dyDescent="0.3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8" x14ac:dyDescent="0.3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8" x14ac:dyDescent="0.3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8" x14ac:dyDescent="0.3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8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8" x14ac:dyDescent="0.3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8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8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8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8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8" x14ac:dyDescent="0.3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8" x14ac:dyDescent="0.35">
      <c r="A29" s="94"/>
      <c r="B29" s="94"/>
      <c r="C29" s="94"/>
    </row>
    <row r="30" spans="1:10" ht="18" x14ac:dyDescent="0.35">
      <c r="A30" s="94"/>
    </row>
    <row r="31" spans="1:10" ht="18" x14ac:dyDescent="0.35">
      <c r="A31" s="94"/>
    </row>
    <row r="32" spans="1:10" ht="18" x14ac:dyDescent="0.35">
      <c r="A32" s="94"/>
    </row>
    <row r="33" spans="1:10" ht="18" x14ac:dyDescent="0.35">
      <c r="A33" s="94"/>
    </row>
    <row r="34" spans="1:10" ht="18" x14ac:dyDescent="0.35">
      <c r="A34" s="98"/>
      <c r="B34" s="98"/>
      <c r="C34" s="98"/>
      <c r="D34" s="98"/>
      <c r="E34" s="98"/>
      <c r="F34" s="99"/>
      <c r="G34" s="99"/>
      <c r="H34" s="99"/>
      <c r="I34" s="99"/>
      <c r="J34" s="99"/>
    </row>
    <row r="35" spans="1:10" ht="18" x14ac:dyDescent="0.3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18" x14ac:dyDescent="0.3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8" x14ac:dyDescent="0.3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8" x14ac:dyDescent="0.3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8" x14ac:dyDescent="0.35">
      <c r="A39" s="94"/>
      <c r="B39" s="94"/>
      <c r="C39" s="94"/>
    </row>
    <row r="40" spans="1:10" ht="18" x14ac:dyDescent="0.35">
      <c r="A40" s="94"/>
      <c r="B40" s="94"/>
      <c r="C40" s="94"/>
    </row>
    <row r="41" spans="1:10" ht="18" x14ac:dyDescent="0.35">
      <c r="A41" s="94"/>
      <c r="B41" s="94"/>
      <c r="C41" s="94"/>
    </row>
    <row r="42" spans="1:10" ht="18" x14ac:dyDescent="0.35">
      <c r="A42" s="94"/>
      <c r="B42" s="94"/>
      <c r="C42" s="94"/>
    </row>
    <row r="43" spans="1:10" ht="18" x14ac:dyDescent="0.35">
      <c r="A43" s="94"/>
      <c r="B43" s="94"/>
      <c r="C43" s="94"/>
    </row>
    <row r="44" spans="1:10" ht="18" x14ac:dyDescent="0.35">
      <c r="A44" s="94"/>
      <c r="B44" s="94"/>
      <c r="C44" s="94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2017-05-06T14:01:32Z</cp:lastPrinted>
  <dcterms:created xsi:type="dcterms:W3CDTF">2016-03-29T16:21:10Z</dcterms:created>
  <dcterms:modified xsi:type="dcterms:W3CDTF">2017-09-17T14:33:36Z</dcterms:modified>
</cp:coreProperties>
</file>