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ob\Desktop\Nieuwe map\"/>
    </mc:Choice>
  </mc:AlternateContent>
  <xr:revisionPtr revIDLastSave="0" documentId="13_ncr:1_{44626551-0AE4-48E6-BECC-B7F49A27B7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55" i="1"/>
  <c r="C56" i="1" s="1"/>
  <c r="B55" i="1"/>
  <c r="B54" i="1"/>
  <c r="C62" i="1" l="1"/>
  <c r="B53" i="1"/>
  <c r="B52" i="1"/>
  <c r="B51" i="1"/>
  <c r="C50" i="1"/>
  <c r="C51" i="1" s="1"/>
  <c r="B50" i="1"/>
  <c r="J26" i="1"/>
  <c r="J25" i="1"/>
  <c r="J24" i="1"/>
  <c r="J21" i="1"/>
  <c r="C18" i="1"/>
  <c r="C34" i="1" s="1"/>
  <c r="H5" i="1"/>
  <c r="C5" i="1"/>
  <c r="D62" i="1" l="1"/>
  <c r="D11" i="1"/>
  <c r="D14" i="1"/>
  <c r="D10" i="1"/>
  <c r="D15" i="1"/>
  <c r="D13" i="1"/>
  <c r="D18" i="1"/>
  <c r="C52" i="1"/>
  <c r="C53" i="1" s="1"/>
  <c r="D12" i="1"/>
  <c r="D16" i="1"/>
  <c r="D17" i="1"/>
</calcChain>
</file>

<file path=xl/sharedStrings.xml><?xml version="1.0" encoding="utf-8"?>
<sst xmlns="http://schemas.openxmlformats.org/spreadsheetml/2006/main" count="293" uniqueCount="248">
  <si>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</si>
  <si>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</si>
  <si>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</si>
  <si>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</si>
  <si>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</si>
  <si>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</si>
  <si>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</si>
  <si>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</si>
  <si>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</si>
  <si>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</si>
  <si>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</si>
  <si>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</si>
  <si>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</si>
  <si>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</si>
  <si>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</si>
  <si>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</si>
  <si>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</si>
  <si>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</si>
  <si>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</si>
  <si>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</si>
  <si>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</si>
  <si>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</si>
  <si>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</si>
  <si>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</si>
  <si>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</si>
  <si>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</si>
  <si>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</si>
  <si>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</si>
  <si>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</si>
  <si>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</si>
  <si>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</si>
  <si>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</si>
  <si>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</si>
  <si>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</si>
  <si>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</si>
  <si>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</si>
  <si>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</si>
  <si>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</si>
  <si>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</si>
  <si>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</si>
  <si>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</si>
  <si>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</si>
  <si>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</si>
  <si>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</si>
  <si>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</si>
  <si>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</si>
  <si>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</si>
  <si>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</si>
  <si>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</si>
  <si>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</si>
  <si>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</si>
  <si>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 xml:space="preserve">Sg in Kookketel 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</si>
  <si>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</si>
  <si>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</si>
  <si>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</si>
  <si>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</si>
  <si>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</si>
  <si>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</si>
  <si>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</si>
  <si>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</si>
  <si>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</si>
  <si>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</si>
  <si>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</si>
  <si>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</si>
  <si>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</si>
  <si>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</si>
  <si>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</si>
  <si>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</si>
  <si>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</si>
  <si>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</si>
  <si>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</si>
  <si>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</si>
  <si>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</si>
  <si>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</si>
  <si>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</si>
  <si>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</si>
  <si>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</si>
  <si>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</si>
  <si>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</si>
  <si>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</si>
  <si>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</si>
  <si>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</si>
  <si>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</si>
  <si>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</si>
  <si>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</si>
  <si>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</si>
  <si>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</si>
  <si>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</si>
  <si>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</si>
  <si>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</si>
  <si>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</si>
  <si>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</si>
  <si>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</si>
  <si>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</si>
  <si>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</si>
  <si>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</si>
  <si>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</si>
  <si>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</si>
  <si>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</si>
  <si>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</si>
  <si>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</si>
  <si>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</si>
  <si>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</si>
  <si>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</si>
  <si>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</si>
  <si>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</si>
  <si>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</si>
  <si>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</si>
  <si>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</si>
  <si>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</si>
  <si>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</si>
  <si>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</si>
  <si>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</si>
  <si>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</si>
  <si>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</si>
  <si>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</si>
  <si>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</si>
  <si>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</si>
  <si>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</si>
  <si>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</si>
  <si>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</si>
  <si>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</si>
  <si>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</si>
  <si>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</si>
  <si>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</si>
  <si>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</si>
  <si>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</si>
  <si>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</si>
  <si>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</si>
  <si>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</si>
  <si>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</si>
  <si>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</si>
  <si>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</si>
  <si>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</si>
  <si>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</si>
  <si>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</si>
  <si>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</si>
  <si>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</si>
  <si>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</si>
  <si>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</si>
  <si>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</si>
  <si>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</si>
  <si>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</si>
  <si>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</si>
  <si>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</si>
  <si>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</si>
  <si>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</si>
  <si>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</si>
  <si>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</si>
  <si>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</si>
  <si>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</si>
  <si>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</si>
  <si>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</si>
  <si>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</si>
  <si>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</si>
  <si>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</si>
  <si>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</si>
  <si>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</si>
  <si>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</si>
  <si>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</si>
  <si>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</si>
  <si>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</si>
  <si>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</si>
  <si>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</si>
  <si>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</si>
  <si>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</si>
  <si>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</si>
  <si>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</si>
  <si>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</si>
  <si>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</si>
  <si>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</si>
  <si>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</si>
  <si>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</si>
  <si>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</si>
  <si>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</si>
  <si>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</si>
  <si>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</si>
  <si>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</si>
  <si>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</si>
  <si>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</si>
  <si>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</si>
  <si>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</si>
  <si>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</si>
  <si>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d</t>
  </si>
  <si>
    <t>e</t>
  </si>
  <si>
    <t>f</t>
  </si>
  <si>
    <t>Spoelwater - geschat</t>
  </si>
  <si>
    <t xml:space="preserve">c </t>
  </si>
  <si>
    <t>Beta amylase</t>
  </si>
  <si>
    <t>cara-pils</t>
  </si>
  <si>
    <t>haver</t>
  </si>
  <si>
    <t>red crystal</t>
  </si>
  <si>
    <t>pilsmout</t>
  </si>
  <si>
    <t>a Galena</t>
  </si>
  <si>
    <t>b Willamette</t>
  </si>
  <si>
    <t>2 zakjes</t>
  </si>
  <si>
    <t>korrel</t>
  </si>
  <si>
    <t>ca. 55</t>
  </si>
  <si>
    <t>Safale US-05 (zie blad 3)</t>
  </si>
  <si>
    <t>Kenmerken Fermentis Safale US-05</t>
  </si>
  <si>
    <t>Flocculatie is medium. Het temperatuurbereik loopt van 12°-25°C, maar optimaal is 15°-22 °C.</t>
  </si>
  <si>
    <t xml:space="preserve">Dit is de Fermentis versie van de populaire American West Coast giststam </t>
  </si>
  <si>
    <t xml:space="preserve">(Alternatieven: BRY-97, M44, WLP001, Wyeast 1056). Deze gist zorgt voor een redelijk clean </t>
  </si>
  <si>
    <t xml:space="preserve">en evenwichtig bier met weinig diacetyl. De schijnbare vergistinggraad is met 81% tamelijk hoog. </t>
  </si>
  <si>
    <t xml:space="preserve">Deze gist is vrij veelzijdig en kan worden gebruikt in veel bierstijlen die een schoon en fris </t>
  </si>
  <si>
    <t>karakter behoren te hebben. Indien bij 15 °C vergist wordt kan zelfs een soort pseudo-</t>
  </si>
  <si>
    <t xml:space="preserve">ondergistend bier verkregen worden. US-05 is te gebruiken voor stijlen als: American Pale Ale, </t>
  </si>
  <si>
    <t xml:space="preserve">American IPA, American IPA, American Stout, American Amber / Red, American Brown, </t>
  </si>
  <si>
    <t xml:space="preserve">American Barleywine, Amerikaanse tarwe en rogge bieren, Fruit en gekruide bieren, </t>
  </si>
  <si>
    <r>
      <rPr>
        <b/>
        <i/>
        <sz val="10"/>
        <color theme="1"/>
        <rFont val="Comic Sans MS"/>
        <family val="4"/>
      </rPr>
      <t>Robust Porter</t>
    </r>
    <r>
      <rPr>
        <sz val="10"/>
        <color theme="1"/>
        <rFont val="Comic Sans MS"/>
        <family val="4"/>
      </rPr>
      <t>, Cream Ale, Kolsch, Blond Ale, Irish Red, Dry Stout en Düsseldorf Alt.</t>
    </r>
  </si>
  <si>
    <t xml:space="preserve">Gistschema:          </t>
  </si>
  <si>
    <t>spoelwater</t>
  </si>
  <si>
    <t>wort</t>
  </si>
  <si>
    <t>sg</t>
  </si>
  <si>
    <t>totaal:</t>
  </si>
  <si>
    <t>in ketel (warm):</t>
  </si>
  <si>
    <t>Gegevens filteren/spoelen:</t>
  </si>
  <si>
    <t>in ketel (koud):</t>
  </si>
  <si>
    <t>chocolade</t>
  </si>
  <si>
    <t xml:space="preserve">                                           1 dag op 20,5°C - 2 dagen op 21°C </t>
  </si>
  <si>
    <t>Robust Porter</t>
  </si>
  <si>
    <t>de eerste drie mouten in een mengsel van 3:1:1, samen 3,521 kg</t>
  </si>
  <si>
    <t xml:space="preserve">
zie blad 3 voor filter-/spoelgegevens</t>
  </si>
  <si>
    <t>evt. alternatieve gist: Safbrew S-33 of Safale S-04</t>
  </si>
  <si>
    <t>Willamette</t>
  </si>
  <si>
    <t>Fuggles</t>
  </si>
  <si>
    <r>
      <t>ivm doorgeschoten temp. naar 67</t>
    </r>
    <r>
      <rPr>
        <sz val="10"/>
        <color theme="1"/>
        <rFont val="Calibri"/>
        <family val="2"/>
      </rPr>
      <t>° is 2 liter koud maischwater toegevoegd. Gebruikt spoelwater kwam daardoor op 15 liter</t>
    </r>
  </si>
  <si>
    <t>traditioneel maischschema
jodiumproef na Beta-amylase: oké
Uitmaischen: 15 min. (gewacht op juiste temp. Spoelwater)</t>
  </si>
  <si>
    <t>Afkoelen: van 100° naar 21° in 17 minuten.</t>
  </si>
  <si>
    <t>15 liter</t>
  </si>
  <si>
    <t>totaal:32,5 liter</t>
  </si>
  <si>
    <t>na 45 m. koken:</t>
  </si>
  <si>
    <t>1086 = begin-sg</t>
  </si>
  <si>
    <t xml:space="preserve">na toevoegen spoelwater enkele minuten </t>
  </si>
  <si>
    <t>"rust" inlassen, opdat de suikers kunnen</t>
  </si>
  <si>
    <t>worden opgenomen!</t>
  </si>
  <si>
    <t>Opmerking spoelen:</t>
  </si>
  <si>
    <t>gisting 2</t>
  </si>
  <si>
    <t>2.: In mandfles:                3 weken in huiskamer</t>
  </si>
  <si>
    <r>
      <t xml:space="preserve">4. : Bottelen:                      </t>
    </r>
    <r>
      <rPr>
        <sz val="11"/>
        <color theme="1"/>
        <rFont val="Calibri"/>
        <family val="2"/>
      </rPr>
      <t>±</t>
    </r>
    <r>
      <rPr>
        <sz val="11"/>
        <color theme="1"/>
        <rFont val="Comic Sans MS"/>
        <family val="4"/>
      </rPr>
      <t xml:space="preserve"> 6 gr/l suiker</t>
    </r>
  </si>
  <si>
    <t>Hoofdvergisting:              2 dagen op 19°C – 1 dag op 19,5°C – 2 dagen op 20°C -</t>
  </si>
  <si>
    <r>
      <rPr>
        <b/>
        <u/>
        <sz val="11"/>
        <color theme="1"/>
        <rFont val="Comic Sans MS"/>
        <family val="4"/>
      </rPr>
      <t>Alternatief toegepast:</t>
    </r>
    <r>
      <rPr>
        <b/>
        <sz val="11"/>
        <color theme="1"/>
        <rFont val="Comic Sans MS"/>
        <family val="4"/>
      </rPr>
      <t xml:space="preserve"> hoofdvergisting in huiskamer: 18-20°C</t>
    </r>
  </si>
  <si>
    <t>liter = 68 flesjes</t>
  </si>
  <si>
    <t>21+9</t>
  </si>
  <si>
    <t xml:space="preserve">3.: Extra overgeheveld:   9 dagen in gistkast op 21°C </t>
  </si>
  <si>
    <t xml:space="preserve">5.: Lagering na bottelen: 6 weken, waarvan 2 weken in huiskamer </t>
  </si>
  <si>
    <t>gram/liter</t>
  </si>
  <si>
    <t>Baltic Robust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</si>
</sst>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3]d/mmm/yy;@"/>
    <numFmt numFmtId="166" formatCode="[$-413]d\ 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omic Sans MS"/>
      <family val="4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18" fillId="3" borderId="25" xfId="0" applyFont="1" applyFill="1" applyBorder="1"/>
    <xf numFmtId="0" fontId="16" fillId="4" borderId="21" xfId="0" applyFont="1" applyFill="1" applyBorder="1"/>
    <xf numFmtId="0" fontId="16" fillId="4" borderId="15" xfId="0" applyFont="1" applyFill="1" applyBorder="1"/>
    <xf numFmtId="0" fontId="16" fillId="0" borderId="0" xfId="0" applyFont="1" applyBorder="1"/>
    <xf numFmtId="0" fontId="16" fillId="0" borderId="24" xfId="0" applyFont="1" applyBorder="1"/>
    <xf numFmtId="0" fontId="16" fillId="4" borderId="28" xfId="0" applyFont="1" applyFill="1" applyBorder="1"/>
    <xf numFmtId="0" fontId="16" fillId="4" borderId="24" xfId="0" applyFont="1" applyFill="1" applyBorder="1"/>
    <xf numFmtId="0" fontId="16" fillId="4" borderId="25" xfId="0" applyFont="1" applyFill="1" applyBorder="1"/>
    <xf numFmtId="0" fontId="16" fillId="4" borderId="18" xfId="0" applyFont="1" applyFill="1" applyBorder="1"/>
    <xf numFmtId="0" fontId="16" fillId="4" borderId="0" xfId="0" applyFont="1" applyFill="1" applyBorder="1"/>
    <xf numFmtId="0" fontId="16" fillId="4" borderId="22" xfId="0" applyFont="1" applyFill="1" applyBorder="1"/>
    <xf numFmtId="0" fontId="16" fillId="3" borderId="24" xfId="0" applyFont="1" applyFill="1" applyBorder="1"/>
    <xf numFmtId="0" fontId="16" fillId="4" borderId="13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17" fillId="4" borderId="22" xfId="0" applyFont="1" applyFill="1" applyBorder="1"/>
    <xf numFmtId="0" fontId="16" fillId="0" borderId="21" xfId="0" applyFont="1" applyBorder="1"/>
    <xf numFmtId="0" fontId="0" fillId="0" borderId="0" xfId="0" applyBorder="1"/>
    <xf numFmtId="0" fontId="16" fillId="3" borderId="21" xfId="0" applyFont="1" applyFill="1" applyBorder="1"/>
    <xf numFmtId="0" fontId="18" fillId="3" borderId="15" xfId="0" applyFont="1" applyFill="1" applyBorder="1"/>
    <xf numFmtId="0" fontId="23" fillId="4" borderId="0" xfId="0" applyFont="1" applyFill="1" applyBorder="1"/>
    <xf numFmtId="0" fontId="23" fillId="4" borderId="18" xfId="0" applyFont="1" applyFill="1" applyBorder="1"/>
    <xf numFmtId="0" fontId="21" fillId="0" borderId="14" xfId="0" applyFont="1" applyBorder="1"/>
    <xf numFmtId="0" fontId="21" fillId="0" borderId="21" xfId="0" applyFont="1" applyBorder="1"/>
    <xf numFmtId="0" fontId="26" fillId="0" borderId="0" xfId="0" applyFont="1" applyBorder="1"/>
    <xf numFmtId="0" fontId="21" fillId="0" borderId="0" xfId="0" applyFont="1"/>
    <xf numFmtId="0" fontId="28" fillId="0" borderId="15" xfId="0" applyFont="1" applyBorder="1"/>
    <xf numFmtId="0" fontId="28" fillId="0" borderId="21" xfId="0" applyFont="1" applyBorder="1"/>
    <xf numFmtId="0" fontId="26" fillId="0" borderId="0" xfId="0" applyFont="1" applyBorder="1" applyAlignment="1">
      <alignment horizontal="left"/>
    </xf>
    <xf numFmtId="0" fontId="28" fillId="0" borderId="0" xfId="0" applyFont="1" applyBorder="1"/>
    <xf numFmtId="0" fontId="27" fillId="0" borderId="13" xfId="0" applyFont="1" applyBorder="1"/>
    <xf numFmtId="0" fontId="21" fillId="4" borderId="0" xfId="0" applyFont="1" applyFill="1" applyBorder="1"/>
    <xf numFmtId="0" fontId="22" fillId="4" borderId="14" xfId="0" applyFont="1" applyFill="1" applyBorder="1"/>
    <xf numFmtId="0" fontId="22" fillId="4" borderId="17" xfId="0" applyFont="1" applyFill="1" applyBorder="1"/>
    <xf numFmtId="0" fontId="28" fillId="4" borderId="21" xfId="0" applyFont="1" applyFill="1" applyBorder="1" applyAlignment="1">
      <alignment horizontal="left"/>
    </xf>
    <xf numFmtId="0" fontId="28" fillId="0" borderId="13" xfId="0" applyFont="1" applyBorder="1"/>
    <xf numFmtId="0" fontId="28" fillId="4" borderId="14" xfId="0" applyFont="1" applyFill="1" applyBorder="1"/>
    <xf numFmtId="0" fontId="28" fillId="4" borderId="21" xfId="0" applyFont="1" applyFill="1" applyBorder="1"/>
    <xf numFmtId="0" fontId="29" fillId="4" borderId="14" xfId="0" applyFont="1" applyFill="1" applyBorder="1" applyAlignment="1">
      <alignment horizontal="left"/>
    </xf>
    <xf numFmtId="0" fontId="29" fillId="4" borderId="21" xfId="0" applyFont="1" applyFill="1" applyBorder="1" applyAlignment="1">
      <alignment horizontal="left"/>
    </xf>
    <xf numFmtId="0" fontId="29" fillId="4" borderId="15" xfId="0" applyFont="1" applyFill="1" applyBorder="1" applyAlignment="1">
      <alignment horizontal="left"/>
    </xf>
    <xf numFmtId="0" fontId="29" fillId="0" borderId="13" xfId="0" applyFont="1" applyBorder="1"/>
    <xf numFmtId="0" fontId="29" fillId="4" borderId="14" xfId="0" applyFont="1" applyFill="1" applyBorder="1"/>
    <xf numFmtId="0" fontId="29" fillId="4" borderId="21" xfId="0" applyFont="1" applyFill="1" applyBorder="1"/>
    <xf numFmtId="0" fontId="29" fillId="4" borderId="17" xfId="0" applyFont="1" applyFill="1" applyBorder="1" applyAlignment="1">
      <alignment horizontal="left"/>
    </xf>
    <xf numFmtId="0" fontId="29" fillId="4" borderId="16" xfId="0" applyFont="1" applyFill="1" applyBorder="1" applyAlignment="1">
      <alignment horizontal="left"/>
    </xf>
    <xf numFmtId="0" fontId="29" fillId="4" borderId="20" xfId="0" applyFont="1" applyFill="1" applyBorder="1" applyAlignment="1">
      <alignment horizontal="left"/>
    </xf>
    <xf numFmtId="0" fontId="29" fillId="0" borderId="26" xfId="0" applyFont="1" applyBorder="1"/>
    <xf numFmtId="0" fontId="29" fillId="4" borderId="18" xfId="0" applyFont="1" applyFill="1" applyBorder="1"/>
    <xf numFmtId="0" fontId="29" fillId="4" borderId="0" xfId="0" applyFont="1" applyFill="1" applyBorder="1"/>
    <xf numFmtId="0" fontId="28" fillId="0" borderId="14" xfId="0" applyFont="1" applyBorder="1"/>
    <xf numFmtId="0" fontId="27" fillId="0" borderId="13" xfId="0" applyFont="1" applyFill="1" applyBorder="1"/>
    <xf numFmtId="0" fontId="16" fillId="3" borderId="14" xfId="0" applyFont="1" applyFill="1" applyBorder="1"/>
    <xf numFmtId="0" fontId="29" fillId="0" borderId="14" xfId="0" applyFont="1" applyBorder="1"/>
    <xf numFmtId="0" fontId="29" fillId="0" borderId="17" xfId="0" applyFont="1" applyBorder="1"/>
    <xf numFmtId="0" fontId="16" fillId="4" borderId="30" xfId="0" applyFont="1" applyFill="1" applyBorder="1"/>
    <xf numFmtId="0" fontId="29" fillId="0" borderId="32" xfId="0" applyFont="1" applyBorder="1"/>
    <xf numFmtId="0" fontId="29" fillId="4" borderId="33" xfId="0" applyFont="1" applyFill="1" applyBorder="1"/>
    <xf numFmtId="0" fontId="29" fillId="0" borderId="34" xfId="0" applyFont="1" applyBorder="1"/>
    <xf numFmtId="0" fontId="29" fillId="4" borderId="9" xfId="0" applyFont="1" applyFill="1" applyBorder="1"/>
    <xf numFmtId="0" fontId="29" fillId="0" borderId="35" xfId="0" applyFont="1" applyBorder="1"/>
    <xf numFmtId="0" fontId="29" fillId="0" borderId="36" xfId="0" applyFont="1" applyBorder="1"/>
    <xf numFmtId="0" fontId="16" fillId="4" borderId="42" xfId="0" applyFont="1" applyFill="1" applyBorder="1"/>
    <xf numFmtId="0" fontId="16" fillId="3" borderId="37" xfId="0" applyFont="1" applyFill="1" applyBorder="1"/>
    <xf numFmtId="0" fontId="16" fillId="3" borderId="38" xfId="0" applyFont="1" applyFill="1" applyBorder="1"/>
    <xf numFmtId="0" fontId="18" fillId="3" borderId="41" xfId="0" applyFont="1" applyFill="1" applyBorder="1"/>
    <xf numFmtId="0" fontId="28" fillId="0" borderId="36" xfId="0" applyFont="1" applyBorder="1"/>
    <xf numFmtId="0" fontId="27" fillId="0" borderId="36" xfId="0" applyFont="1" applyBorder="1"/>
    <xf numFmtId="0" fontId="28" fillId="0" borderId="37" xfId="0" applyFont="1" applyBorder="1"/>
    <xf numFmtId="0" fontId="28" fillId="0" borderId="38" xfId="0" applyFont="1" applyFill="1" applyBorder="1"/>
    <xf numFmtId="0" fontId="21" fillId="0" borderId="38" xfId="0" applyFont="1" applyBorder="1"/>
    <xf numFmtId="0" fontId="21" fillId="0" borderId="41" xfId="0" applyFont="1" applyBorder="1"/>
    <xf numFmtId="0" fontId="29" fillId="4" borderId="37" xfId="0" applyFont="1" applyFill="1" applyBorder="1" applyAlignment="1">
      <alignment horizontal="left"/>
    </xf>
    <xf numFmtId="0" fontId="29" fillId="4" borderId="38" xfId="0" applyFont="1" applyFill="1" applyBorder="1" applyAlignment="1">
      <alignment horizontal="left"/>
    </xf>
    <xf numFmtId="0" fontId="29" fillId="4" borderId="41" xfId="0" applyFont="1" applyFill="1" applyBorder="1" applyAlignment="1">
      <alignment horizontal="left"/>
    </xf>
    <xf numFmtId="0" fontId="29" fillId="0" borderId="37" xfId="0" applyFont="1" applyBorder="1"/>
    <xf numFmtId="0" fontId="16" fillId="4" borderId="40" xfId="0" applyFont="1" applyFill="1" applyBorder="1" applyAlignment="1"/>
    <xf numFmtId="0" fontId="16" fillId="4" borderId="44" xfId="0" applyFont="1" applyFill="1" applyBorder="1"/>
    <xf numFmtId="0" fontId="16" fillId="4" borderId="4" xfId="0" applyFont="1" applyFill="1" applyBorder="1"/>
    <xf numFmtId="0" fontId="16" fillId="4" borderId="45" xfId="0" applyFont="1" applyFill="1" applyBorder="1"/>
    <xf numFmtId="0" fontId="16" fillId="0" borderId="44" xfId="0" applyFont="1" applyBorder="1"/>
    <xf numFmtId="0" fontId="16" fillId="0" borderId="4" xfId="0" applyFont="1" applyBorder="1"/>
    <xf numFmtId="0" fontId="16" fillId="0" borderId="18" xfId="0" applyFont="1" applyBorder="1"/>
    <xf numFmtId="0" fontId="16" fillId="4" borderId="40" xfId="0" applyFont="1" applyFill="1" applyBorder="1"/>
    <xf numFmtId="0" fontId="26" fillId="0" borderId="44" xfId="0" applyFont="1" applyBorder="1"/>
    <xf numFmtId="0" fontId="26" fillId="0" borderId="4" xfId="0" applyFont="1" applyBorder="1"/>
    <xf numFmtId="0" fontId="26" fillId="0" borderId="45" xfId="0" applyFont="1" applyBorder="1"/>
    <xf numFmtId="0" fontId="26" fillId="0" borderId="46" xfId="0" applyFont="1" applyBorder="1"/>
    <xf numFmtId="0" fontId="16" fillId="16" borderId="0" xfId="0" applyFont="1" applyFill="1" applyBorder="1"/>
    <xf numFmtId="0" fontId="16" fillId="0" borderId="14" xfId="0" applyFont="1" applyFill="1" applyBorder="1"/>
    <xf numFmtId="0" fontId="20" fillId="17" borderId="0" xfId="0" applyFont="1" applyFill="1" applyBorder="1"/>
    <xf numFmtId="0" fontId="20" fillId="17" borderId="24" xfId="0" applyFont="1" applyFill="1" applyBorder="1"/>
    <xf numFmtId="0" fontId="19" fillId="17" borderId="24" xfId="0" applyFont="1" applyFill="1" applyBorder="1"/>
    <xf numFmtId="0" fontId="16" fillId="17" borderId="16" xfId="0" applyFont="1" applyFill="1" applyBorder="1"/>
    <xf numFmtId="0" fontId="16" fillId="17" borderId="20" xfId="0" applyFont="1" applyFill="1" applyBorder="1"/>
    <xf numFmtId="0" fontId="16" fillId="17" borderId="24" xfId="0" applyFont="1" applyFill="1" applyBorder="1"/>
    <xf numFmtId="0" fontId="16" fillId="17" borderId="25" xfId="0" applyFont="1" applyFill="1" applyBorder="1"/>
    <xf numFmtId="0" fontId="16" fillId="0" borderId="23" xfId="0" applyFont="1" applyFill="1" applyBorder="1"/>
    <xf numFmtId="0" fontId="16" fillId="3" borderId="32" xfId="0" applyFont="1" applyFill="1" applyBorder="1"/>
    <xf numFmtId="0" fontId="21" fillId="0" borderId="33" xfId="0" applyFont="1" applyBorder="1"/>
    <xf numFmtId="0" fontId="28" fillId="0" borderId="33" xfId="0" applyFont="1" applyBorder="1"/>
    <xf numFmtId="0" fontId="16" fillId="3" borderId="35" xfId="0" applyFont="1" applyFill="1" applyBorder="1"/>
    <xf numFmtId="0" fontId="21" fillId="0" borderId="39" xfId="0" applyFont="1" applyBorder="1"/>
    <xf numFmtId="0" fontId="16" fillId="4" borderId="8" xfId="0" applyFont="1" applyFill="1" applyBorder="1"/>
    <xf numFmtId="0" fontId="16" fillId="4" borderId="10" xfId="0" applyFont="1" applyFill="1" applyBorder="1"/>
    <xf numFmtId="0" fontId="16" fillId="4" borderId="49" xfId="0" applyFont="1" applyFill="1" applyBorder="1"/>
    <xf numFmtId="0" fontId="16" fillId="16" borderId="8" xfId="0" applyFont="1" applyFill="1" applyBorder="1"/>
    <xf numFmtId="0" fontId="16" fillId="0" borderId="30" xfId="0" applyFont="1" applyFill="1" applyBorder="1"/>
    <xf numFmtId="0" fontId="20" fillId="17" borderId="8" xfId="0" applyFont="1" applyFill="1" applyBorder="1"/>
    <xf numFmtId="0" fontId="16" fillId="17" borderId="51" xfId="0" applyFont="1" applyFill="1" applyBorder="1"/>
    <xf numFmtId="0" fontId="16" fillId="17" borderId="42" xfId="0" applyFont="1" applyFill="1" applyBorder="1"/>
    <xf numFmtId="0" fontId="28" fillId="4" borderId="16" xfId="0" applyFont="1" applyFill="1" applyBorder="1"/>
    <xf numFmtId="0" fontId="28" fillId="4" borderId="43" xfId="0" applyFont="1" applyFill="1" applyBorder="1"/>
    <xf numFmtId="0" fontId="28" fillId="4" borderId="37" xfId="0" applyFont="1" applyFill="1" applyBorder="1"/>
    <xf numFmtId="0" fontId="28" fillId="0" borderId="27" xfId="0" applyFont="1" applyBorder="1"/>
    <xf numFmtId="0" fontId="28" fillId="0" borderId="23" xfId="0" applyFont="1" applyBorder="1"/>
    <xf numFmtId="0" fontId="17" fillId="18" borderId="5" xfId="0" applyFont="1" applyFill="1" applyBorder="1"/>
    <xf numFmtId="0" fontId="28" fillId="0" borderId="24" xfId="0" applyFont="1" applyBorder="1"/>
    <xf numFmtId="0" fontId="21" fillId="0" borderId="24" xfId="0" applyFont="1" applyBorder="1"/>
    <xf numFmtId="0" fontId="21" fillId="0" borderId="31" xfId="0" applyFont="1" applyBorder="1"/>
    <xf numFmtId="0" fontId="16" fillId="0" borderId="52" xfId="0" applyFont="1" applyFill="1" applyBorder="1"/>
    <xf numFmtId="0" fontId="24" fillId="0" borderId="4" xfId="0" applyFont="1" applyBorder="1"/>
    <xf numFmtId="0" fontId="21" fillId="4" borderId="9" xfId="0" applyFont="1" applyFill="1" applyBorder="1"/>
    <xf numFmtId="0" fontId="21" fillId="4" borderId="24" xfId="0" applyFont="1" applyFill="1" applyBorder="1"/>
    <xf numFmtId="0" fontId="21" fillId="4" borderId="31" xfId="0" applyFont="1" applyFill="1" applyBorder="1"/>
    <xf numFmtId="0" fontId="21" fillId="0" borderId="4" xfId="0" applyFont="1" applyBorder="1"/>
    <xf numFmtId="0" fontId="24" fillId="0" borderId="3" xfId="0" applyFont="1" applyBorder="1"/>
    <xf numFmtId="0" fontId="26" fillId="0" borderId="50" xfId="0" applyFont="1" applyBorder="1"/>
    <xf numFmtId="0" fontId="28" fillId="4" borderId="33" xfId="0" applyFont="1" applyFill="1" applyBorder="1"/>
    <xf numFmtId="0" fontId="28" fillId="4" borderId="20" xfId="0" applyFont="1" applyFill="1" applyBorder="1"/>
    <xf numFmtId="0" fontId="28" fillId="4" borderId="11" xfId="0" applyFont="1" applyFill="1" applyBorder="1"/>
    <xf numFmtId="0" fontId="28" fillId="4" borderId="47" xfId="0" applyFont="1" applyFill="1" applyBorder="1"/>
    <xf numFmtId="0" fontId="28" fillId="0" borderId="41" xfId="0" applyFont="1" applyBorder="1"/>
    <xf numFmtId="0" fontId="28" fillId="4" borderId="38" xfId="0" applyFont="1" applyFill="1" applyBorder="1"/>
    <xf numFmtId="0" fontId="28" fillId="4" borderId="39" xfId="0" applyFont="1" applyFill="1" applyBorder="1"/>
    <xf numFmtId="0" fontId="21" fillId="16" borderId="0" xfId="0" applyFont="1" applyFill="1" applyBorder="1"/>
    <xf numFmtId="0" fontId="21" fillId="16" borderId="9" xfId="0" applyFont="1" applyFill="1" applyBorder="1"/>
    <xf numFmtId="0" fontId="21" fillId="0" borderId="21" xfId="0" applyFont="1" applyFill="1" applyBorder="1"/>
    <xf numFmtId="0" fontId="21" fillId="0" borderId="38" xfId="0" applyFont="1" applyFill="1" applyBorder="1"/>
    <xf numFmtId="0" fontId="21" fillId="17" borderId="24" xfId="0" applyFont="1" applyFill="1" applyBorder="1"/>
    <xf numFmtId="0" fontId="21" fillId="17" borderId="31" xfId="0" applyFont="1" applyFill="1" applyBorder="1"/>
    <xf numFmtId="0" fontId="21" fillId="0" borderId="14" xfId="0" applyFont="1" applyFill="1" applyBorder="1"/>
    <xf numFmtId="0" fontId="21" fillId="17" borderId="42" xfId="0" applyFont="1" applyFill="1" applyBorder="1"/>
    <xf numFmtId="0" fontId="21" fillId="17" borderId="25" xfId="0" applyFont="1" applyFill="1" applyBorder="1"/>
    <xf numFmtId="0" fontId="21" fillId="17" borderId="20" xfId="0" applyFont="1" applyFill="1" applyBorder="1"/>
    <xf numFmtId="0" fontId="21" fillId="17" borderId="10" xfId="0" applyFont="1" applyFill="1" applyBorder="1"/>
    <xf numFmtId="0" fontId="21" fillId="17" borderId="11" xfId="0" applyFont="1" applyFill="1" applyBorder="1"/>
    <xf numFmtId="0" fontId="21" fillId="17" borderId="47" xfId="0" applyFont="1" applyFill="1" applyBorder="1"/>
    <xf numFmtId="0" fontId="21" fillId="0" borderId="37" xfId="0" applyFont="1" applyBorder="1"/>
    <xf numFmtId="0" fontId="25" fillId="0" borderId="4" xfId="0" applyFont="1" applyBorder="1"/>
    <xf numFmtId="0" fontId="25" fillId="0" borderId="28" xfId="0" applyFont="1" applyBorder="1"/>
    <xf numFmtId="0" fontId="25" fillId="0" borderId="0" xfId="0" applyFont="1"/>
    <xf numFmtId="0" fontId="17" fillId="15" borderId="5" xfId="0" applyFont="1" applyFill="1" applyBorder="1" applyAlignment="1"/>
    <xf numFmtId="0" fontId="18" fillId="15" borderId="6" xfId="0" applyFont="1" applyFill="1" applyBorder="1" applyAlignment="1"/>
    <xf numFmtId="0" fontId="18" fillId="15" borderId="7" xfId="0" applyFont="1" applyFill="1" applyBorder="1" applyAlignment="1"/>
    <xf numFmtId="0" fontId="17" fillId="15" borderId="10" xfId="0" applyFont="1" applyFill="1" applyBorder="1" applyAlignment="1"/>
    <xf numFmtId="0" fontId="18" fillId="15" borderId="11" xfId="0" applyFont="1" applyFill="1" applyBorder="1" applyAlignment="1"/>
    <xf numFmtId="0" fontId="18" fillId="15" borderId="12" xfId="0" applyFont="1" applyFill="1" applyBorder="1" applyAlignment="1"/>
    <xf numFmtId="0" fontId="16" fillId="3" borderId="48" xfId="0" applyFont="1" applyFill="1" applyBorder="1"/>
    <xf numFmtId="0" fontId="17" fillId="18" borderId="6" xfId="0" applyFont="1" applyFill="1" applyBorder="1"/>
    <xf numFmtId="0" fontId="18" fillId="18" borderId="6" xfId="0" applyFont="1" applyFill="1" applyBorder="1"/>
    <xf numFmtId="0" fontId="21" fillId="18" borderId="6" xfId="0" applyFont="1" applyFill="1" applyBorder="1"/>
    <xf numFmtId="0" fontId="21" fillId="18" borderId="7" xfId="0" applyFont="1" applyFill="1" applyBorder="1"/>
    <xf numFmtId="0" fontId="21" fillId="18" borderId="11" xfId="0" applyFont="1" applyFill="1" applyBorder="1"/>
    <xf numFmtId="0" fontId="16" fillId="18" borderId="10" xfId="0" applyFont="1" applyFill="1" applyBorder="1"/>
    <xf numFmtId="0" fontId="16" fillId="18" borderId="11" xfId="0" applyFont="1" applyFill="1" applyBorder="1"/>
    <xf numFmtId="0" fontId="21" fillId="18" borderId="12" xfId="0" applyFont="1" applyFill="1" applyBorder="1"/>
    <xf numFmtId="0" fontId="16" fillId="3" borderId="53" xfId="0" applyFont="1" applyFill="1" applyBorder="1"/>
    <xf numFmtId="0" fontId="16" fillId="3" borderId="29" xfId="0" applyFont="1" applyFill="1" applyBorder="1"/>
    <xf numFmtId="0" fontId="18" fillId="3" borderId="29" xfId="0" applyFont="1" applyFill="1" applyBorder="1"/>
    <xf numFmtId="0" fontId="21" fillId="3" borderId="29" xfId="0" applyFont="1" applyFill="1" applyBorder="1"/>
    <xf numFmtId="0" fontId="21" fillId="3" borderId="54" xfId="0" applyFont="1" applyFill="1" applyBorder="1"/>
    <xf numFmtId="0" fontId="29" fillId="4" borderId="17" xfId="0" applyFont="1" applyFill="1" applyBorder="1"/>
    <xf numFmtId="0" fontId="29" fillId="4" borderId="16" xfId="0" applyFont="1" applyFill="1" applyBorder="1"/>
    <xf numFmtId="0" fontId="29" fillId="4" borderId="19" xfId="0" applyFont="1" applyFill="1" applyBorder="1"/>
    <xf numFmtId="0" fontId="21" fillId="0" borderId="4" xfId="0" applyFont="1" applyFill="1" applyBorder="1"/>
    <xf numFmtId="0" fontId="27" fillId="0" borderId="44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0" fontId="30" fillId="0" borderId="0" xfId="0" applyFont="1" applyFill="1" applyBorder="1"/>
    <xf numFmtId="0" fontId="21" fillId="0" borderId="0" xfId="0" applyFont="1" applyFill="1" applyBorder="1"/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0" fontId="31" fillId="0" borderId="0" xfId="0" applyFont="1" applyFill="1" applyBorder="1"/>
    <xf numFmtId="0" fontId="16" fillId="0" borderId="5" xfId="0" applyFont="1" applyFill="1" applyBorder="1"/>
    <xf numFmtId="0" fontId="16" fillId="0" borderId="10" xfId="0" applyFont="1" applyFill="1" applyBorder="1"/>
    <xf numFmtId="0" fontId="16" fillId="0" borderId="7" xfId="0" applyFont="1" applyFill="1" applyBorder="1"/>
    <xf numFmtId="0" fontId="22" fillId="0" borderId="0" xfId="0" applyFont="1" applyAlignment="1">
      <alignment vertical="center"/>
    </xf>
    <xf numFmtId="0" fontId="21" fillId="0" borderId="25" xfId="0" applyFont="1" applyFill="1" applyBorder="1"/>
    <xf numFmtId="0" fontId="16" fillId="0" borderId="25" xfId="0" applyFont="1" applyFill="1" applyBorder="1"/>
    <xf numFmtId="0" fontId="0" fillId="0" borderId="0" xfId="0" applyFont="1"/>
    <xf numFmtId="0" fontId="16" fillId="0" borderId="2" xfId="0" applyFont="1" applyFill="1" applyBorder="1"/>
    <xf numFmtId="0" fontId="16" fillId="0" borderId="45" xfId="0" applyFont="1" applyFill="1" applyBorder="1"/>
    <xf numFmtId="0" fontId="16" fillId="0" borderId="44" xfId="0" applyFont="1" applyBorder="1" applyAlignment="1">
      <alignment vertical="center"/>
    </xf>
    <xf numFmtId="0" fontId="16" fillId="0" borderId="4" xfId="0" applyFont="1" applyFill="1" applyBorder="1"/>
    <xf numFmtId="0" fontId="16" fillId="0" borderId="44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2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7" xfId="0" applyFont="1" applyFill="1" applyBorder="1"/>
    <xf numFmtId="0" fontId="0" fillId="0" borderId="12" xfId="0" applyFont="1" applyFill="1" applyBorder="1"/>
    <xf numFmtId="0" fontId="32" fillId="0" borderId="0" xfId="0" applyFont="1" applyFill="1" applyBorder="1"/>
    <xf numFmtId="0" fontId="32" fillId="0" borderId="23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/>
    </xf>
    <xf numFmtId="0" fontId="33" fillId="0" borderId="12" xfId="0" applyFont="1" applyFill="1" applyBorder="1"/>
    <xf numFmtId="0" fontId="0" fillId="0" borderId="12" xfId="0" applyFill="1" applyBorder="1"/>
    <xf numFmtId="0" fontId="16" fillId="0" borderId="10" xfId="0" applyFont="1" applyFill="1" applyBorder="1" applyAlignment="1">
      <alignment horizontal="left"/>
    </xf>
    <xf numFmtId="0" fontId="34" fillId="0" borderId="0" xfId="0" applyFont="1" applyFill="1" applyBorder="1"/>
    <xf numFmtId="0" fontId="16" fillId="0" borderId="0" xfId="0" applyFont="1"/>
    <xf numFmtId="15" fontId="9" fillId="0" borderId="13" xfId="0" applyNumberFormat="1" applyFont="1" applyBorder="1" applyProtection="1"/>
    <xf numFmtId="0" fontId="2" fillId="0" borderId="13" xfId="0" applyFont="1" applyBorder="1" applyAlignment="1" applyProtection="1">
      <alignment horizontal="center"/>
    </xf>
    <xf numFmtId="0" fontId="2" fillId="14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35" fillId="11" borderId="2" xfId="0" applyFont="1" applyFill="1" applyBorder="1" applyAlignment="1" applyProtection="1">
      <alignment horizontal="center"/>
      <protection locked="0"/>
    </xf>
    <xf numFmtId="0" fontId="35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67"/>
  <sheetViews>
    <sheetView tabSelected="1" zoomScaleNormal="100" workbookViewId="0">
      <selection activeCell="M10" sqref="M10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320" t="s">
        <v>247</v>
      </c>
      <c r="C1" s="321"/>
      <c r="D1" s="2" t="s">
        <v>10</v>
      </c>
      <c r="E1" s="318" t="s">
        <v>220</v>
      </c>
      <c r="F1" s="319"/>
      <c r="G1" s="3" t="s">
        <v>32</v>
      </c>
      <c r="H1" s="315">
        <v>43764</v>
      </c>
      <c r="I1" s="316"/>
      <c r="J1" s="317"/>
    </row>
    <row r="2" spans="1:10" ht="6.75" customHeight="1" thickBot="1" x14ac:dyDescent="0.25"/>
    <row r="3" spans="1:10" ht="13.5" thickBot="1" x14ac:dyDescent="0.25">
      <c r="B3" s="5" t="s">
        <v>11</v>
      </c>
      <c r="C3" s="46">
        <v>95</v>
      </c>
      <c r="D3" s="4" t="s">
        <v>4</v>
      </c>
      <c r="H3" s="6" t="s">
        <v>44</v>
      </c>
    </row>
    <row r="4" spans="1:10" ht="13.5" thickBot="1" x14ac:dyDescent="0.25">
      <c r="B4" s="5" t="s">
        <v>12</v>
      </c>
      <c r="C4" s="46">
        <v>40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8.370000000000001</v>
      </c>
      <c r="D5" s="4" t="s">
        <v>6</v>
      </c>
      <c r="G5" s="5" t="s">
        <v>13</v>
      </c>
      <c r="H5" s="7">
        <f>IF(OR(H6="",I6=""),0,(H6-I6)*0.135)</f>
        <v>8.370000000000001</v>
      </c>
      <c r="I5" s="4" t="s">
        <v>6</v>
      </c>
    </row>
    <row r="6" spans="1:10" ht="13.5" thickBot="1" x14ac:dyDescent="0.25">
      <c r="B6" s="5" t="s">
        <v>14</v>
      </c>
      <c r="C6" s="46">
        <v>1076</v>
      </c>
      <c r="D6" s="46">
        <v>1014</v>
      </c>
      <c r="E6" s="8" t="s">
        <v>23</v>
      </c>
      <c r="G6" s="5" t="s">
        <v>14</v>
      </c>
      <c r="H6" s="46">
        <v>1086</v>
      </c>
      <c r="I6" s="46">
        <v>1024</v>
      </c>
      <c r="J6" s="8" t="s">
        <v>23</v>
      </c>
    </row>
    <row r="7" spans="1:10" ht="13.5" thickBot="1" x14ac:dyDescent="0.25">
      <c r="B7" s="5" t="s">
        <v>15</v>
      </c>
      <c r="C7" s="46">
        <v>25</v>
      </c>
      <c r="D7" s="9" t="s">
        <v>16</v>
      </c>
      <c r="G7" s="5"/>
      <c r="H7" s="46">
        <v>20</v>
      </c>
      <c r="I7" s="4" t="s">
        <v>242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7" t="s">
        <v>189</v>
      </c>
      <c r="C10" s="46">
        <v>2113</v>
      </c>
      <c r="D10" s="56">
        <f>IF($C$18=0,"",IF(C10/$C$18=0,"",C10/$C$18))</f>
        <v>0.24000454338936847</v>
      </c>
      <c r="E10" s="48">
        <v>2</v>
      </c>
      <c r="G10" s="301" t="s">
        <v>221</v>
      </c>
      <c r="H10" s="302"/>
      <c r="I10" s="302"/>
      <c r="J10" s="303"/>
    </row>
    <row r="11" spans="1:10" ht="13.5" thickBot="1" x14ac:dyDescent="0.25">
      <c r="B11" s="47" t="s">
        <v>190</v>
      </c>
      <c r="C11" s="46">
        <v>704</v>
      </c>
      <c r="D11" s="56">
        <f t="shared" ref="D11:D17" si="0">IF($C$18=0,"",IF(C11/$C$18=0,"",C11/$C$18))</f>
        <v>7.996365288505225E-2</v>
      </c>
      <c r="E11" s="48">
        <v>4</v>
      </c>
      <c r="G11" s="304"/>
      <c r="H11" s="305"/>
      <c r="I11" s="305"/>
      <c r="J11" s="306"/>
    </row>
    <row r="12" spans="1:10" ht="13.5" thickBot="1" x14ac:dyDescent="0.25">
      <c r="B12" s="47" t="s">
        <v>191</v>
      </c>
      <c r="C12" s="46">
        <v>704</v>
      </c>
      <c r="D12" s="56">
        <f t="shared" si="0"/>
        <v>7.996365288505225E-2</v>
      </c>
      <c r="E12" s="48">
        <v>320</v>
      </c>
      <c r="G12" s="304"/>
      <c r="H12" s="305"/>
      <c r="I12" s="305"/>
      <c r="J12" s="306"/>
    </row>
    <row r="13" spans="1:10" ht="13.5" thickBot="1" x14ac:dyDescent="0.25">
      <c r="B13" s="47"/>
      <c r="C13" s="46"/>
      <c r="D13" s="56" t="str">
        <f t="shared" si="0"/>
        <v/>
      </c>
      <c r="E13" s="48"/>
      <c r="G13" s="304"/>
      <c r="H13" s="305"/>
      <c r="I13" s="305"/>
      <c r="J13" s="306"/>
    </row>
    <row r="14" spans="1:10" ht="13.5" thickBot="1" x14ac:dyDescent="0.25">
      <c r="B14" s="47" t="s">
        <v>192</v>
      </c>
      <c r="C14" s="46">
        <v>5239</v>
      </c>
      <c r="D14" s="56">
        <f t="shared" si="0"/>
        <v>0.59507042253521125</v>
      </c>
      <c r="E14" s="48">
        <v>3</v>
      </c>
      <c r="G14" s="304"/>
      <c r="H14" s="305"/>
      <c r="I14" s="305"/>
      <c r="J14" s="306"/>
    </row>
    <row r="15" spans="1:10" ht="13.5" thickBot="1" x14ac:dyDescent="0.25">
      <c r="B15" s="47" t="s">
        <v>218</v>
      </c>
      <c r="C15" s="46">
        <v>44</v>
      </c>
      <c r="D15" s="56">
        <f t="shared" si="0"/>
        <v>4.9977283053157656E-3</v>
      </c>
      <c r="E15" s="48">
        <v>900</v>
      </c>
      <c r="G15" s="304"/>
      <c r="H15" s="305"/>
      <c r="I15" s="305"/>
      <c r="J15" s="306"/>
    </row>
    <row r="16" spans="1:10" ht="13.5" thickBot="1" x14ac:dyDescent="0.25">
      <c r="B16" s="47"/>
      <c r="C16" s="46"/>
      <c r="D16" s="56" t="str">
        <f t="shared" si="0"/>
        <v/>
      </c>
      <c r="E16" s="48"/>
      <c r="G16" s="304"/>
      <c r="H16" s="305"/>
      <c r="I16" s="305"/>
      <c r="J16" s="306"/>
    </row>
    <row r="17" spans="1:12" ht="13.5" thickBot="1" x14ac:dyDescent="0.25">
      <c r="B17" s="47"/>
      <c r="C17" s="46"/>
      <c r="D17" s="56" t="str">
        <f t="shared" si="0"/>
        <v/>
      </c>
      <c r="E17" s="48"/>
      <c r="G17" s="304"/>
      <c r="H17" s="305"/>
      <c r="I17" s="305"/>
      <c r="J17" s="306"/>
    </row>
    <row r="18" spans="1:12" ht="13.5" thickBot="1" x14ac:dyDescent="0.25">
      <c r="B18" s="15" t="s">
        <v>0</v>
      </c>
      <c r="C18" s="7">
        <f>SUM(C10:C17)</f>
        <v>8804</v>
      </c>
      <c r="D18" s="56">
        <f t="shared" ref="D18" si="1">IF($C$18=0,"0",IF(C18/$C$18=0,"",C18/$C$18))</f>
        <v>1</v>
      </c>
      <c r="E18" s="16"/>
      <c r="G18" s="307"/>
      <c r="H18" s="308"/>
      <c r="I18" s="308"/>
      <c r="J18" s="309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0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49" t="s">
        <v>193</v>
      </c>
      <c r="C21" s="57">
        <v>32</v>
      </c>
      <c r="D21" s="69">
        <v>9.8000000000000007</v>
      </c>
      <c r="E21" s="52">
        <v>34</v>
      </c>
      <c r="F21" s="53">
        <v>90</v>
      </c>
      <c r="G21" s="49"/>
      <c r="H21" s="48"/>
      <c r="I21" s="48"/>
      <c r="J21" s="21" t="str">
        <f>IFERROR(D21*E21/I21,"-")</f>
        <v>-</v>
      </c>
    </row>
    <row r="22" spans="1:12" ht="15" customHeight="1" thickBot="1" x14ac:dyDescent="0.25">
      <c r="B22" s="49" t="s">
        <v>194</v>
      </c>
      <c r="C22" s="57">
        <v>6</v>
      </c>
      <c r="D22" s="69">
        <v>6.3</v>
      </c>
      <c r="E22" s="52">
        <v>30</v>
      </c>
      <c r="F22" s="53">
        <v>10</v>
      </c>
      <c r="G22" s="49" t="s">
        <v>224</v>
      </c>
      <c r="H22" s="48"/>
      <c r="I22" s="48"/>
      <c r="J22" s="21">
        <v>22</v>
      </c>
    </row>
    <row r="23" spans="1:12" s="22" customFormat="1" ht="15" customHeight="1" thickBot="1" x14ac:dyDescent="0.3">
      <c r="B23" s="51" t="s">
        <v>187</v>
      </c>
      <c r="C23" s="57"/>
      <c r="D23" s="69"/>
      <c r="E23" s="52"/>
      <c r="F23" s="53"/>
      <c r="G23" s="51" t="s">
        <v>225</v>
      </c>
      <c r="H23" s="57"/>
      <c r="I23" s="57">
        <v>4.3</v>
      </c>
      <c r="J23" s="23">
        <v>11.7</v>
      </c>
      <c r="L23" s="24"/>
    </row>
    <row r="24" spans="1:12" ht="14.25" customHeight="1" thickBot="1" x14ac:dyDescent="0.25">
      <c r="B24" s="49" t="s">
        <v>183</v>
      </c>
      <c r="C24" s="57"/>
      <c r="D24" s="69"/>
      <c r="E24" s="52"/>
      <c r="F24" s="53"/>
      <c r="G24" s="49"/>
      <c r="H24" s="48"/>
      <c r="I24" s="48"/>
      <c r="J24" s="23" t="str">
        <f t="shared" ref="J24:J26" si="2">IFERROR(D24*E24/I24,"-")</f>
        <v>-</v>
      </c>
    </row>
    <row r="25" spans="1:12" ht="14.25" customHeight="1" thickBot="1" x14ac:dyDescent="0.25">
      <c r="B25" s="49" t="s">
        <v>184</v>
      </c>
      <c r="C25" s="57"/>
      <c r="D25" s="69"/>
      <c r="E25" s="52"/>
      <c r="F25" s="53"/>
      <c r="G25" s="49"/>
      <c r="H25" s="48"/>
      <c r="I25" s="48"/>
      <c r="J25" s="23" t="str">
        <f t="shared" si="2"/>
        <v>-</v>
      </c>
    </row>
    <row r="26" spans="1:12" ht="14.25" customHeight="1" thickBot="1" x14ac:dyDescent="0.25">
      <c r="B26" s="49" t="s">
        <v>185</v>
      </c>
      <c r="C26" s="57"/>
      <c r="D26" s="69"/>
      <c r="E26" s="52"/>
      <c r="F26" s="53"/>
      <c r="G26" s="49"/>
      <c r="H26" s="48"/>
      <c r="I26" s="48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8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4" t="s">
        <v>198</v>
      </c>
      <c r="C29" s="48" t="s">
        <v>195</v>
      </c>
      <c r="D29" s="48" t="s">
        <v>196</v>
      </c>
      <c r="G29" s="326" t="s">
        <v>223</v>
      </c>
      <c r="H29" s="327"/>
      <c r="I29" s="327"/>
      <c r="J29" s="328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49" t="s">
        <v>52</v>
      </c>
      <c r="C32" s="48">
        <v>20.13</v>
      </c>
      <c r="D32" s="50" t="s">
        <v>197</v>
      </c>
      <c r="E32" s="33" t="s">
        <v>30</v>
      </c>
      <c r="G32" s="301" t="s">
        <v>226</v>
      </c>
      <c r="H32" s="302"/>
      <c r="I32" s="302"/>
      <c r="J32" s="303"/>
    </row>
    <row r="33" spans="1:10" x14ac:dyDescent="0.2">
      <c r="B33" s="49" t="s">
        <v>186</v>
      </c>
      <c r="C33" s="48">
        <v>18.18</v>
      </c>
      <c r="D33" s="55">
        <v>80</v>
      </c>
      <c r="E33" s="33" t="s">
        <v>30</v>
      </c>
      <c r="G33" s="304"/>
      <c r="H33" s="305"/>
      <c r="I33" s="305"/>
      <c r="J33" s="306"/>
    </row>
    <row r="34" spans="1:10" ht="13.5" thickBot="1" x14ac:dyDescent="0.25">
      <c r="B34" s="73" t="s">
        <v>45</v>
      </c>
      <c r="C34" s="74">
        <f>IF(C18=0,"",C32/C18*1000)</f>
        <v>2.2864606996819625</v>
      </c>
      <c r="D34" s="72" t="s">
        <v>46</v>
      </c>
      <c r="E34" s="8"/>
      <c r="G34" s="307"/>
      <c r="H34" s="308"/>
      <c r="I34" s="308"/>
      <c r="J34" s="309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49" t="s">
        <v>35</v>
      </c>
      <c r="C37" s="48">
        <v>53</v>
      </c>
      <c r="D37" s="37" t="s">
        <v>30</v>
      </c>
      <c r="E37" s="46">
        <v>10</v>
      </c>
      <c r="G37" s="301" t="s">
        <v>227</v>
      </c>
      <c r="H37" s="302"/>
      <c r="I37" s="302"/>
      <c r="J37" s="303"/>
    </row>
    <row r="38" spans="1:10" ht="13.5" thickBot="1" x14ac:dyDescent="0.25">
      <c r="B38" s="49"/>
      <c r="C38" s="48"/>
      <c r="D38" s="37" t="s">
        <v>30</v>
      </c>
      <c r="E38" s="46"/>
      <c r="G38" s="304"/>
      <c r="H38" s="305"/>
      <c r="I38" s="305"/>
      <c r="J38" s="306"/>
    </row>
    <row r="39" spans="1:10" ht="13.5" thickBot="1" x14ac:dyDescent="0.25">
      <c r="B39" s="49" t="s">
        <v>188</v>
      </c>
      <c r="C39" s="48">
        <v>63</v>
      </c>
      <c r="D39" s="37" t="s">
        <v>30</v>
      </c>
      <c r="E39" s="46">
        <v>40</v>
      </c>
      <c r="G39" s="304"/>
      <c r="H39" s="305"/>
      <c r="I39" s="305"/>
      <c r="J39" s="306"/>
    </row>
    <row r="40" spans="1:10" ht="13.5" thickBot="1" x14ac:dyDescent="0.25">
      <c r="B40" s="49" t="s">
        <v>181</v>
      </c>
      <c r="C40" s="48">
        <v>72</v>
      </c>
      <c r="D40" s="37" t="s">
        <v>182</v>
      </c>
      <c r="E40" s="46">
        <v>30</v>
      </c>
      <c r="G40" s="304"/>
      <c r="H40" s="305"/>
      <c r="I40" s="305"/>
      <c r="J40" s="306"/>
    </row>
    <row r="41" spans="1:10" ht="13.5" thickBot="1" x14ac:dyDescent="0.25">
      <c r="B41" s="49" t="s">
        <v>24</v>
      </c>
      <c r="C41" s="48">
        <v>78</v>
      </c>
      <c r="D41" s="37" t="s">
        <v>30</v>
      </c>
      <c r="E41" s="46">
        <v>5</v>
      </c>
      <c r="G41" s="307"/>
      <c r="H41" s="308"/>
      <c r="I41" s="308"/>
      <c r="J41" s="309"/>
    </row>
    <row r="42" spans="1:10" ht="6.75" customHeight="1" x14ac:dyDescent="0.2"/>
    <row r="43" spans="1:10" ht="13.5" thickBot="1" x14ac:dyDescent="0.25">
      <c r="A43" s="38"/>
      <c r="B43" s="39" t="s">
        <v>49</v>
      </c>
      <c r="C43" s="40"/>
      <c r="D43" s="40"/>
      <c r="E43" s="38"/>
      <c r="F43" s="40"/>
      <c r="G43" s="38" t="s">
        <v>27</v>
      </c>
      <c r="H43" s="38"/>
      <c r="I43" s="38"/>
      <c r="J43" s="38"/>
    </row>
    <row r="44" spans="1:10" x14ac:dyDescent="0.2">
      <c r="B44" s="49" t="s">
        <v>50</v>
      </c>
      <c r="C44" s="48"/>
      <c r="D44" s="4" t="s">
        <v>21</v>
      </c>
      <c r="G44" s="301" t="s">
        <v>222</v>
      </c>
      <c r="H44" s="302"/>
      <c r="I44" s="302"/>
      <c r="J44" s="303"/>
    </row>
    <row r="45" spans="1:10" ht="13.5" thickBot="1" x14ac:dyDescent="0.25">
      <c r="B45" s="49" t="s">
        <v>51</v>
      </c>
      <c r="C45" s="48"/>
      <c r="G45" s="307"/>
      <c r="H45" s="308"/>
      <c r="I45" s="308"/>
      <c r="J45" s="309"/>
    </row>
    <row r="46" spans="1:10" ht="6.75" customHeight="1" x14ac:dyDescent="0.2">
      <c r="C46" s="6"/>
    </row>
    <row r="47" spans="1:10" ht="13.5" thickBot="1" x14ac:dyDescent="0.25">
      <c r="A47" s="41"/>
      <c r="B47" s="42" t="s">
        <v>3</v>
      </c>
      <c r="C47" s="325" t="s">
        <v>29</v>
      </c>
      <c r="D47" s="325"/>
      <c r="E47" s="41"/>
      <c r="F47" s="259"/>
      <c r="G47" s="41" t="s">
        <v>27</v>
      </c>
      <c r="H47" s="41"/>
      <c r="I47" s="41"/>
      <c r="J47" s="41"/>
    </row>
    <row r="48" spans="1:10" ht="13.5" thickBot="1" x14ac:dyDescent="0.25">
      <c r="B48" s="43" t="s">
        <v>25</v>
      </c>
      <c r="C48" s="323">
        <v>90</v>
      </c>
      <c r="D48" s="324"/>
      <c r="G48" s="301" t="s">
        <v>228</v>
      </c>
      <c r="H48" s="302"/>
      <c r="I48" s="302"/>
      <c r="J48" s="303"/>
    </row>
    <row r="49" spans="1:15" ht="13.5" thickBot="1" x14ac:dyDescent="0.25">
      <c r="A49" s="5"/>
      <c r="C49" s="322" t="s">
        <v>34</v>
      </c>
      <c r="D49" s="322"/>
      <c r="G49" s="304"/>
      <c r="H49" s="305"/>
      <c r="I49" s="305"/>
      <c r="J49" s="306"/>
    </row>
    <row r="50" spans="1:15" ht="13.5" thickBot="1" x14ac:dyDescent="0.25">
      <c r="B50" s="43" t="str">
        <f t="shared" ref="B50:B55" si="3">IF(G21="",IF(B21="","",B21),G21)</f>
        <v>a Galena</v>
      </c>
      <c r="C50" s="311">
        <f>IF(F21="","-",$C$48-F21)</f>
        <v>0</v>
      </c>
      <c r="D50" s="312"/>
      <c r="G50" s="304"/>
      <c r="H50" s="305"/>
      <c r="I50" s="305"/>
      <c r="J50" s="306"/>
    </row>
    <row r="51" spans="1:15" ht="13.5" thickBot="1" x14ac:dyDescent="0.25">
      <c r="B51" s="43" t="str">
        <f t="shared" si="3"/>
        <v>Willamette</v>
      </c>
      <c r="C51" s="311">
        <f>IF(F22=F21,IF(F22="","-","samen met vorige"),IF(F22="",IF(SUM($C$50:C50)=$C$48,"-","Resttijd "&amp;$C$48-SUM($C$50:C50)),F21-F22))</f>
        <v>80</v>
      </c>
      <c r="D51" s="312"/>
      <c r="G51" s="304"/>
      <c r="H51" s="305"/>
      <c r="I51" s="305"/>
      <c r="J51" s="306"/>
    </row>
    <row r="52" spans="1:15" ht="13.5" thickBot="1" x14ac:dyDescent="0.25">
      <c r="B52" s="43" t="str">
        <f t="shared" si="3"/>
        <v>Fuggles</v>
      </c>
      <c r="C52" s="311" t="str">
        <f>IF(F23=F22,IF(F23="","-","samen met vorige"),IF(F23="",IF(SUM($C$50:C51)=$C$48,"-","Resttijd "&amp;$C$48-SUM($C$50:C51)),F22-F23))</f>
        <v>Resttijd 10</v>
      </c>
      <c r="D52" s="312"/>
      <c r="G52" s="304"/>
      <c r="H52" s="305"/>
      <c r="I52" s="305"/>
      <c r="J52" s="306"/>
      <c r="L52" s="310"/>
      <c r="M52" s="310"/>
      <c r="N52" s="310"/>
      <c r="O52" s="310"/>
    </row>
    <row r="53" spans="1:15" ht="13.5" thickBot="1" x14ac:dyDescent="0.25">
      <c r="B53" s="43" t="str">
        <f t="shared" si="3"/>
        <v>d</v>
      </c>
      <c r="C53" s="311" t="str">
        <f>IF(F24=F23,IF(F24="","-","samen met vorige"),IF(F24="",IF(SUM($C$50:C52)=$C$48,"-","Resttijd "&amp;$C$48-SUM($C$50:C52)),F23-F24))</f>
        <v>-</v>
      </c>
      <c r="D53" s="312"/>
      <c r="G53" s="304"/>
      <c r="H53" s="305"/>
      <c r="I53" s="305"/>
      <c r="J53" s="306"/>
    </row>
    <row r="54" spans="1:15" ht="13.5" thickBot="1" x14ac:dyDescent="0.25">
      <c r="B54" s="43" t="str">
        <f t="shared" si="3"/>
        <v>e</v>
      </c>
      <c r="C54" s="311" t="str">
        <f>IF(F25=F24,IF(F25="","-","samen met vorige"),IF(F25="",IF(SUM($C$50:C53)=$C$48,"-","Resttijd "&amp;$C$48-SUM($C$50:C53)),F24-F25))</f>
        <v>-</v>
      </c>
      <c r="D54" s="312"/>
      <c r="G54" s="304"/>
      <c r="H54" s="305"/>
      <c r="I54" s="305"/>
      <c r="J54" s="306"/>
    </row>
    <row r="55" spans="1:15" ht="13.5" thickBot="1" x14ac:dyDescent="0.25">
      <c r="B55" s="43" t="str">
        <f t="shared" si="3"/>
        <v>f</v>
      </c>
      <c r="C55" s="311" t="str">
        <f>IF(F26=F25,IF(F26="","-","samen met vorige"),IF(F26="",IF(SUM($C$50:C54)=$C$48,"-","Resttijd "&amp;$C$48-SUM($C$50:C54)),F25-F26))</f>
        <v>-</v>
      </c>
      <c r="D55" s="312"/>
      <c r="G55" s="304"/>
      <c r="H55" s="305"/>
      <c r="I55" s="305"/>
      <c r="J55" s="306"/>
    </row>
    <row r="56" spans="1:15" ht="13.5" thickBot="1" x14ac:dyDescent="0.25">
      <c r="B56" s="70"/>
      <c r="C56" s="311" t="str">
        <f>IF(F27=F26,IF(F27="","-","samen met vorige"),IF(F27="",IF(SUM($C$50:C55)=$C$48,"-","Resttijd "&amp;$C$48-SUM($C$50:C55)),F26-F27))</f>
        <v>-</v>
      </c>
      <c r="D56" s="312"/>
      <c r="G56" s="307"/>
      <c r="H56" s="308"/>
      <c r="I56" s="308"/>
      <c r="J56" s="309"/>
    </row>
    <row r="57" spans="1:15" ht="6" customHeight="1" x14ac:dyDescent="0.2">
      <c r="B57" s="44"/>
      <c r="C57" s="45"/>
      <c r="D57" s="45"/>
    </row>
    <row r="58" spans="1:15" x14ac:dyDescent="0.2">
      <c r="A58" s="59"/>
      <c r="B58" s="61" t="s">
        <v>36</v>
      </c>
      <c r="C58" s="59"/>
      <c r="D58" s="59"/>
      <c r="E58" s="59"/>
      <c r="F58" s="59"/>
      <c r="G58" s="59"/>
      <c r="H58" s="59"/>
      <c r="I58" s="59"/>
      <c r="J58" s="59"/>
    </row>
    <row r="59" spans="1:15" x14ac:dyDescent="0.2">
      <c r="B59" s="65" t="s">
        <v>41</v>
      </c>
      <c r="C59" s="67" t="s">
        <v>42</v>
      </c>
      <c r="D59" s="257">
        <v>1</v>
      </c>
      <c r="E59" s="313" t="s">
        <v>48</v>
      </c>
      <c r="F59" s="313"/>
    </row>
    <row r="60" spans="1:15" x14ac:dyDescent="0.2">
      <c r="D60" s="76">
        <v>9</v>
      </c>
      <c r="E60" s="77" t="s">
        <v>243</v>
      </c>
      <c r="F60" s="75">
        <v>6</v>
      </c>
      <c r="G60" s="62" t="s">
        <v>38</v>
      </c>
      <c r="H60" s="48">
        <v>1026</v>
      </c>
      <c r="I60" s="62" t="s">
        <v>237</v>
      </c>
      <c r="J60" s="299">
        <v>1026</v>
      </c>
    </row>
    <row r="61" spans="1:15" x14ac:dyDescent="0.2">
      <c r="C61" s="314" t="s">
        <v>47</v>
      </c>
      <c r="D61" s="314"/>
      <c r="E61" s="314"/>
      <c r="F61" s="314"/>
      <c r="G61" s="63" t="s">
        <v>37</v>
      </c>
      <c r="H61" s="48">
        <v>4.3</v>
      </c>
      <c r="I61" s="64" t="s">
        <v>246</v>
      </c>
    </row>
    <row r="62" spans="1:15" ht="15" customHeight="1" x14ac:dyDescent="0.2">
      <c r="C62" s="68">
        <f>IF(H1="","",H1)</f>
        <v>43764</v>
      </c>
      <c r="D62" s="260">
        <f>IF(D60="","",C62+D60)</f>
        <v>43773</v>
      </c>
      <c r="E62" s="260">
        <v>43803</v>
      </c>
      <c r="F62" s="298">
        <v>43846</v>
      </c>
    </row>
    <row r="63" spans="1:15" x14ac:dyDescent="0.2">
      <c r="E63" s="71" t="s">
        <v>39</v>
      </c>
      <c r="F63" s="71" t="s">
        <v>40</v>
      </c>
    </row>
    <row r="64" spans="1:15" ht="6" customHeight="1" x14ac:dyDescent="0.2"/>
    <row r="65" spans="1:10" x14ac:dyDescent="0.2">
      <c r="A65" s="300" t="s">
        <v>43</v>
      </c>
      <c r="B65" s="300"/>
      <c r="C65" s="300"/>
      <c r="D65" s="300"/>
      <c r="E65" s="300"/>
      <c r="F65" s="300"/>
      <c r="G65" s="300"/>
      <c r="H65" s="300"/>
      <c r="I65" s="300"/>
      <c r="J65" s="300"/>
    </row>
    <row r="67" spans="1:10" x14ac:dyDescent="0.2">
      <c r="D67" s="257"/>
      <c r="E67" s="258"/>
      <c r="F67" s="66"/>
    </row>
  </sheetData>
  <mergeCells count="23">
    <mergeCell ref="H1:J1"/>
    <mergeCell ref="E1:F1"/>
    <mergeCell ref="B1:C1"/>
    <mergeCell ref="G10:J18"/>
    <mergeCell ref="C49:D49"/>
    <mergeCell ref="C48:D48"/>
    <mergeCell ref="C47:D47"/>
    <mergeCell ref="G32:J34"/>
    <mergeCell ref="G29:J29"/>
    <mergeCell ref="A65:J65"/>
    <mergeCell ref="G37:J41"/>
    <mergeCell ref="G44:J45"/>
    <mergeCell ref="G48:J56"/>
    <mergeCell ref="L52:O52"/>
    <mergeCell ref="C56:D56"/>
    <mergeCell ref="C50:D50"/>
    <mergeCell ref="C51:D51"/>
    <mergeCell ref="C52:D52"/>
    <mergeCell ref="C55:D55"/>
    <mergeCell ref="C53:D53"/>
    <mergeCell ref="C54:D54"/>
    <mergeCell ref="E59:F59"/>
    <mergeCell ref="C61:F61"/>
  </mergeCells>
  <pageMargins left="0.23622047244094491" right="0.23622047244094491" top="0.19685039370078741" bottom="0.35433070866141736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59"/>
  <sheetViews>
    <sheetView topLeftCell="A33" zoomScaleNormal="100" workbookViewId="0">
      <selection activeCell="G14" sqref="G14"/>
    </sheetView>
  </sheetViews>
  <sheetFormatPr defaultRowHeight="16.5" x14ac:dyDescent="0.3"/>
  <cols>
    <col min="1" max="1" width="3.42578125" style="105" customWidth="1"/>
    <col min="2" max="3" width="9.140625" style="105"/>
    <col min="4" max="4" width="11.140625" style="105" customWidth="1"/>
    <col min="5" max="10" width="9.140625" style="105"/>
    <col min="11" max="11" width="10.28515625" style="105" customWidth="1"/>
    <col min="12" max="12" width="9.140625" style="105"/>
    <col min="13" max="13" width="9.7109375" style="105" customWidth="1"/>
  </cols>
  <sheetData>
    <row r="1" spans="1:13" ht="19.5" x14ac:dyDescent="0.4">
      <c r="A1" s="232" t="s">
        <v>53</v>
      </c>
      <c r="B1" s="233"/>
      <c r="C1" s="233"/>
      <c r="D1" s="233"/>
      <c r="E1" s="233"/>
      <c r="F1" s="234"/>
      <c r="G1" s="239" t="s">
        <v>172</v>
      </c>
      <c r="H1" s="240"/>
      <c r="I1" s="240"/>
      <c r="J1" s="196" t="s">
        <v>173</v>
      </c>
      <c r="K1" s="241"/>
      <c r="L1" s="241"/>
      <c r="M1" s="242"/>
    </row>
    <row r="2" spans="1:13" ht="20.25" thickBot="1" x14ac:dyDescent="0.45">
      <c r="A2" s="235"/>
      <c r="B2" s="236"/>
      <c r="C2" s="236"/>
      <c r="D2" s="236"/>
      <c r="E2" s="236"/>
      <c r="F2" s="237"/>
      <c r="G2" s="243"/>
      <c r="H2" s="243"/>
      <c r="I2" s="243"/>
      <c r="J2" s="244" t="s">
        <v>174</v>
      </c>
      <c r="K2" s="245"/>
      <c r="L2" s="245"/>
      <c r="M2" s="246"/>
    </row>
    <row r="3" spans="1:13" ht="19.5" x14ac:dyDescent="0.4">
      <c r="A3" s="247" t="s">
        <v>61</v>
      </c>
      <c r="B3" s="248"/>
      <c r="C3" s="248"/>
      <c r="D3" s="249"/>
      <c r="E3" s="250"/>
      <c r="F3" s="250"/>
      <c r="G3" s="250"/>
      <c r="H3" s="250"/>
      <c r="I3" s="250"/>
      <c r="J3" s="250"/>
      <c r="K3" s="250"/>
      <c r="L3" s="250"/>
      <c r="M3" s="251"/>
    </row>
    <row r="4" spans="1:13" ht="19.5" x14ac:dyDescent="0.4">
      <c r="A4" s="238">
        <v>1</v>
      </c>
      <c r="B4" s="89" t="s">
        <v>60</v>
      </c>
      <c r="C4" s="89"/>
      <c r="D4" s="78"/>
      <c r="E4" s="109" t="s">
        <v>169</v>
      </c>
      <c r="F4" s="194" t="s">
        <v>144</v>
      </c>
      <c r="G4" s="194" t="s">
        <v>145</v>
      </c>
      <c r="H4" s="194" t="s">
        <v>146</v>
      </c>
      <c r="I4" s="195" t="s">
        <v>106</v>
      </c>
      <c r="J4" s="197"/>
      <c r="K4" s="198"/>
      <c r="L4" s="198"/>
      <c r="M4" s="199"/>
    </row>
    <row r="5" spans="1:13" ht="19.5" x14ac:dyDescent="0.4">
      <c r="A5" s="178">
        <v>2</v>
      </c>
      <c r="B5" s="98" t="s">
        <v>56</v>
      </c>
      <c r="C5" s="98"/>
      <c r="D5" s="99"/>
      <c r="E5" s="130" t="s">
        <v>147</v>
      </c>
      <c r="F5" s="106"/>
      <c r="G5" s="130" t="s">
        <v>148</v>
      </c>
      <c r="H5" s="106"/>
      <c r="I5" s="115" t="s">
        <v>149</v>
      </c>
      <c r="J5" s="115" t="s">
        <v>150</v>
      </c>
      <c r="K5" s="130" t="s">
        <v>106</v>
      </c>
      <c r="L5" s="107"/>
      <c r="M5" s="180"/>
    </row>
    <row r="6" spans="1:13" ht="19.5" x14ac:dyDescent="0.4">
      <c r="A6" s="178">
        <v>3</v>
      </c>
      <c r="B6" s="98" t="s">
        <v>58</v>
      </c>
      <c r="C6" s="98"/>
      <c r="D6" s="99"/>
      <c r="E6" s="115" t="s">
        <v>151</v>
      </c>
      <c r="F6" s="115" t="s">
        <v>152</v>
      </c>
      <c r="G6" s="110" t="s">
        <v>153</v>
      </c>
      <c r="H6" s="115" t="s">
        <v>154</v>
      </c>
      <c r="I6" s="115" t="s">
        <v>155</v>
      </c>
      <c r="J6" s="131" t="s">
        <v>156</v>
      </c>
      <c r="K6" s="107" t="s">
        <v>157</v>
      </c>
      <c r="L6" s="103"/>
      <c r="M6" s="179"/>
    </row>
    <row r="7" spans="1:13" ht="19.5" x14ac:dyDescent="0.4">
      <c r="A7" s="178">
        <v>4</v>
      </c>
      <c r="B7" s="132" t="s">
        <v>158</v>
      </c>
      <c r="C7" s="98"/>
      <c r="D7" s="99"/>
      <c r="E7" s="130" t="s">
        <v>160</v>
      </c>
      <c r="F7" s="106"/>
      <c r="G7" s="115" t="s">
        <v>161</v>
      </c>
      <c r="H7" s="115" t="s">
        <v>162</v>
      </c>
      <c r="I7" s="130" t="s">
        <v>163</v>
      </c>
      <c r="J7" s="106"/>
      <c r="K7" s="107" t="s">
        <v>106</v>
      </c>
      <c r="L7" s="103"/>
      <c r="M7" s="179"/>
    </row>
    <row r="8" spans="1:13" ht="20.25" thickBot="1" x14ac:dyDescent="0.45">
      <c r="A8" s="181">
        <v>5</v>
      </c>
      <c r="B8" s="143" t="s">
        <v>159</v>
      </c>
      <c r="C8" s="144"/>
      <c r="D8" s="145"/>
      <c r="E8" s="146" t="s">
        <v>164</v>
      </c>
      <c r="F8" s="147" t="s">
        <v>165</v>
      </c>
      <c r="G8" s="147" t="s">
        <v>166</v>
      </c>
      <c r="H8" s="147" t="s">
        <v>167</v>
      </c>
      <c r="I8" s="148" t="s">
        <v>168</v>
      </c>
      <c r="J8" s="151"/>
      <c r="K8" s="149" t="s">
        <v>106</v>
      </c>
      <c r="L8" s="150"/>
      <c r="M8" s="182"/>
    </row>
    <row r="9" spans="1:13" ht="19.5" x14ac:dyDescent="0.4">
      <c r="A9" s="183" t="s">
        <v>177</v>
      </c>
      <c r="B9" s="111"/>
      <c r="C9" s="87"/>
      <c r="D9" s="95"/>
      <c r="E9" s="84" t="s">
        <v>178</v>
      </c>
      <c r="F9" s="84"/>
      <c r="G9" s="84"/>
      <c r="H9" s="142" t="s">
        <v>120</v>
      </c>
      <c r="I9" s="84"/>
      <c r="J9" s="85"/>
      <c r="K9" s="111"/>
      <c r="L9" s="111"/>
      <c r="M9" s="202"/>
    </row>
    <row r="10" spans="1:13" ht="19.5" x14ac:dyDescent="0.4">
      <c r="A10" s="142"/>
      <c r="B10" s="100" t="s">
        <v>121</v>
      </c>
      <c r="C10" s="87"/>
      <c r="D10" s="95"/>
      <c r="E10" s="79" t="s">
        <v>73</v>
      </c>
      <c r="F10" s="90" t="s">
        <v>74</v>
      </c>
      <c r="G10" s="79" t="s">
        <v>75</v>
      </c>
      <c r="H10" s="135" t="s">
        <v>73</v>
      </c>
      <c r="I10" s="90" t="s">
        <v>74</v>
      </c>
      <c r="J10" s="80" t="s">
        <v>75</v>
      </c>
      <c r="K10" s="101" t="s">
        <v>122</v>
      </c>
      <c r="L10" s="203"/>
      <c r="M10" s="204"/>
    </row>
    <row r="11" spans="1:13" ht="15.75" customHeight="1" x14ac:dyDescent="0.35">
      <c r="A11" s="183">
        <v>1</v>
      </c>
      <c r="B11" s="118" t="s">
        <v>134</v>
      </c>
      <c r="C11" s="119"/>
      <c r="D11" s="120"/>
      <c r="E11" s="121"/>
      <c r="F11" s="121"/>
      <c r="G11" s="133"/>
      <c r="H11" s="136"/>
      <c r="I11" s="121"/>
      <c r="J11" s="121"/>
      <c r="K11" s="122" t="s">
        <v>77</v>
      </c>
      <c r="L11" s="123"/>
      <c r="M11" s="137"/>
    </row>
    <row r="12" spans="1:13" ht="15" customHeight="1" x14ac:dyDescent="0.35">
      <c r="A12" s="183"/>
      <c r="B12" s="118" t="s">
        <v>135</v>
      </c>
      <c r="C12" s="119"/>
      <c r="D12" s="120"/>
      <c r="E12" s="121"/>
      <c r="F12" s="121"/>
      <c r="G12" s="133"/>
      <c r="H12" s="136"/>
      <c r="I12" s="121"/>
      <c r="J12" s="121"/>
      <c r="K12" s="122" t="s">
        <v>78</v>
      </c>
      <c r="L12" s="123"/>
      <c r="M12" s="137"/>
    </row>
    <row r="13" spans="1:13" ht="15" customHeight="1" x14ac:dyDescent="0.35">
      <c r="A13" s="183"/>
      <c r="B13" s="118" t="s">
        <v>95</v>
      </c>
      <c r="C13" s="119"/>
      <c r="D13" s="120"/>
      <c r="E13" s="121"/>
      <c r="F13" s="121"/>
      <c r="G13" s="133"/>
      <c r="H13" s="136"/>
      <c r="I13" s="121"/>
      <c r="J13" s="121"/>
      <c r="K13" s="122" t="s">
        <v>79</v>
      </c>
      <c r="L13" s="123"/>
      <c r="M13" s="137"/>
    </row>
    <row r="14" spans="1:13" ht="15" customHeight="1" x14ac:dyDescent="0.35">
      <c r="A14" s="183"/>
      <c r="B14" s="124" t="s">
        <v>136</v>
      </c>
      <c r="C14" s="125"/>
      <c r="D14" s="126"/>
      <c r="E14" s="127"/>
      <c r="F14" s="127"/>
      <c r="G14" s="134"/>
      <c r="H14" s="138"/>
      <c r="I14" s="127"/>
      <c r="J14" s="127"/>
      <c r="K14" s="128" t="s">
        <v>80</v>
      </c>
      <c r="L14" s="129"/>
      <c r="M14" s="139"/>
    </row>
    <row r="15" spans="1:13" ht="15" customHeight="1" x14ac:dyDescent="0.35">
      <c r="A15" s="183"/>
      <c r="B15" s="118" t="s">
        <v>96</v>
      </c>
      <c r="C15" s="119"/>
      <c r="D15" s="120"/>
      <c r="E15" s="121"/>
      <c r="F15" s="121"/>
      <c r="G15" s="133"/>
      <c r="H15" s="136"/>
      <c r="I15" s="121"/>
      <c r="J15" s="121"/>
      <c r="K15" s="122" t="s">
        <v>81</v>
      </c>
      <c r="L15" s="123"/>
      <c r="M15" s="137"/>
    </row>
    <row r="16" spans="1:13" ht="15.75" customHeight="1" x14ac:dyDescent="0.35">
      <c r="A16" s="183"/>
      <c r="B16" s="118" t="s">
        <v>131</v>
      </c>
      <c r="C16" s="119"/>
      <c r="D16" s="120"/>
      <c r="E16" s="121"/>
      <c r="F16" s="121"/>
      <c r="G16" s="133"/>
      <c r="H16" s="136"/>
      <c r="I16" s="121"/>
      <c r="J16" s="121"/>
      <c r="K16" s="122" t="s">
        <v>82</v>
      </c>
      <c r="L16" s="123"/>
      <c r="M16" s="137"/>
    </row>
    <row r="17" spans="1:13" ht="15" customHeight="1" x14ac:dyDescent="0.35">
      <c r="A17" s="183"/>
      <c r="B17" s="118" t="s">
        <v>132</v>
      </c>
      <c r="C17" s="119"/>
      <c r="D17" s="120"/>
      <c r="E17" s="121"/>
      <c r="F17" s="121"/>
      <c r="G17" s="133"/>
      <c r="H17" s="136"/>
      <c r="I17" s="121"/>
      <c r="J17" s="121"/>
      <c r="K17" s="122" t="s">
        <v>83</v>
      </c>
      <c r="L17" s="123"/>
      <c r="M17" s="137"/>
    </row>
    <row r="18" spans="1:13" ht="14.25" customHeight="1" x14ac:dyDescent="0.35">
      <c r="A18" s="183"/>
      <c r="B18" s="118" t="s">
        <v>137</v>
      </c>
      <c r="C18" s="119"/>
      <c r="D18" s="120"/>
      <c r="E18" s="121"/>
      <c r="F18" s="121"/>
      <c r="G18" s="133"/>
      <c r="H18" s="136"/>
      <c r="I18" s="121"/>
      <c r="J18" s="121"/>
      <c r="K18" s="122" t="s">
        <v>84</v>
      </c>
      <c r="L18" s="123"/>
      <c r="M18" s="137"/>
    </row>
    <row r="19" spans="1:13" ht="14.25" customHeight="1" x14ac:dyDescent="0.35">
      <c r="A19" s="183"/>
      <c r="B19" s="118" t="s">
        <v>133</v>
      </c>
      <c r="C19" s="119"/>
      <c r="D19" s="120"/>
      <c r="E19" s="121"/>
      <c r="F19" s="121"/>
      <c r="G19" s="133"/>
      <c r="H19" s="136"/>
      <c r="I19" s="121"/>
      <c r="J19" s="121"/>
      <c r="K19" s="122" t="s">
        <v>85</v>
      </c>
      <c r="L19" s="123"/>
      <c r="M19" s="137"/>
    </row>
    <row r="20" spans="1:13" ht="14.25" customHeight="1" x14ac:dyDescent="0.35">
      <c r="A20" s="183"/>
      <c r="B20" s="118" t="s">
        <v>138</v>
      </c>
      <c r="C20" s="119"/>
      <c r="D20" s="120"/>
      <c r="E20" s="121"/>
      <c r="F20" s="121"/>
      <c r="G20" s="133"/>
      <c r="H20" s="136"/>
      <c r="I20" s="121"/>
      <c r="J20" s="121"/>
      <c r="K20" s="122" t="s">
        <v>86</v>
      </c>
      <c r="L20" s="123"/>
      <c r="M20" s="137"/>
    </row>
    <row r="21" spans="1:13" ht="14.25" customHeight="1" x14ac:dyDescent="0.35">
      <c r="A21" s="183"/>
      <c r="B21" s="118" t="s">
        <v>139</v>
      </c>
      <c r="C21" s="119"/>
      <c r="D21" s="120"/>
      <c r="E21" s="121"/>
      <c r="F21" s="121"/>
      <c r="G21" s="133"/>
      <c r="H21" s="136"/>
      <c r="I21" s="121"/>
      <c r="J21" s="121"/>
      <c r="K21" s="122" t="s">
        <v>87</v>
      </c>
      <c r="L21" s="123"/>
      <c r="M21" s="137"/>
    </row>
    <row r="22" spans="1:13" ht="15.75" customHeight="1" x14ac:dyDescent="0.35">
      <c r="A22" s="183"/>
      <c r="B22" s="118" t="s">
        <v>97</v>
      </c>
      <c r="C22" s="119"/>
      <c r="D22" s="120"/>
      <c r="E22" s="121"/>
      <c r="F22" s="121"/>
      <c r="G22" s="133"/>
      <c r="H22" s="136"/>
      <c r="I22" s="121"/>
      <c r="J22" s="121"/>
      <c r="K22" s="122" t="s">
        <v>88</v>
      </c>
      <c r="L22" s="123"/>
      <c r="M22" s="137"/>
    </row>
    <row r="23" spans="1:13" ht="15" customHeight="1" x14ac:dyDescent="0.35">
      <c r="A23" s="183"/>
      <c r="B23" s="118" t="s">
        <v>140</v>
      </c>
      <c r="C23" s="119"/>
      <c r="D23" s="120"/>
      <c r="E23" s="121"/>
      <c r="F23" s="121"/>
      <c r="G23" s="133"/>
      <c r="H23" s="136"/>
      <c r="I23" s="121"/>
      <c r="J23" s="121"/>
      <c r="K23" s="122" t="s">
        <v>89</v>
      </c>
      <c r="L23" s="123"/>
      <c r="M23" s="137"/>
    </row>
    <row r="24" spans="1:13" ht="15" customHeight="1" x14ac:dyDescent="0.35">
      <c r="A24" s="183"/>
      <c r="B24" s="118" t="s">
        <v>143</v>
      </c>
      <c r="C24" s="119"/>
      <c r="D24" s="120"/>
      <c r="E24" s="121"/>
      <c r="F24" s="121"/>
      <c r="G24" s="133"/>
      <c r="H24" s="136"/>
      <c r="I24" s="121"/>
      <c r="J24" s="121"/>
      <c r="K24" s="122" t="s">
        <v>90</v>
      </c>
      <c r="L24" s="123"/>
      <c r="M24" s="137"/>
    </row>
    <row r="25" spans="1:13" ht="14.25" customHeight="1" x14ac:dyDescent="0.35">
      <c r="A25" s="183"/>
      <c r="B25" s="118" t="s">
        <v>99</v>
      </c>
      <c r="C25" s="119"/>
      <c r="D25" s="120"/>
      <c r="E25" s="121"/>
      <c r="F25" s="121"/>
      <c r="G25" s="133"/>
      <c r="H25" s="136"/>
      <c r="I25" s="121"/>
      <c r="J25" s="121"/>
      <c r="K25" s="122" t="s">
        <v>91</v>
      </c>
      <c r="L25" s="123"/>
      <c r="M25" s="137"/>
    </row>
    <row r="26" spans="1:13" ht="14.25" customHeight="1" x14ac:dyDescent="0.35">
      <c r="A26" s="183"/>
      <c r="B26" s="118" t="s">
        <v>141</v>
      </c>
      <c r="C26" s="119"/>
      <c r="D26" s="120"/>
      <c r="E26" s="121"/>
      <c r="F26" s="121"/>
      <c r="G26" s="133"/>
      <c r="H26" s="136"/>
      <c r="I26" s="121"/>
      <c r="J26" s="121"/>
      <c r="K26" s="122" t="s">
        <v>92</v>
      </c>
      <c r="L26" s="123"/>
      <c r="M26" s="137"/>
    </row>
    <row r="27" spans="1:13" ht="15.75" customHeight="1" x14ac:dyDescent="0.35">
      <c r="A27" s="183"/>
      <c r="B27" s="118" t="s">
        <v>100</v>
      </c>
      <c r="C27" s="119"/>
      <c r="D27" s="120"/>
      <c r="E27" s="121"/>
      <c r="F27" s="121"/>
      <c r="G27" s="133"/>
      <c r="H27" s="136"/>
      <c r="I27" s="121"/>
      <c r="J27" s="121"/>
      <c r="K27" s="122" t="s">
        <v>93</v>
      </c>
      <c r="L27" s="123"/>
      <c r="M27" s="137"/>
    </row>
    <row r="28" spans="1:13" ht="15" customHeight="1" thickBot="1" x14ac:dyDescent="0.4">
      <c r="A28" s="184"/>
      <c r="B28" s="152" t="s">
        <v>142</v>
      </c>
      <c r="C28" s="153"/>
      <c r="D28" s="154"/>
      <c r="E28" s="141"/>
      <c r="F28" s="141"/>
      <c r="G28" s="155"/>
      <c r="H28" s="140"/>
      <c r="I28" s="141"/>
      <c r="J28" s="127"/>
      <c r="K28" s="252" t="s">
        <v>94</v>
      </c>
      <c r="L28" s="253"/>
      <c r="M28" s="254"/>
    </row>
    <row r="29" spans="1:13" ht="18.75" thickBot="1" x14ac:dyDescent="0.4">
      <c r="A29" s="185">
        <v>2</v>
      </c>
      <c r="B29" s="86" t="s">
        <v>98</v>
      </c>
      <c r="C29" s="87"/>
      <c r="D29" s="88"/>
      <c r="E29" s="230" t="s">
        <v>170</v>
      </c>
      <c r="F29" s="230" t="s">
        <v>102</v>
      </c>
      <c r="G29" s="230" t="s">
        <v>103</v>
      </c>
      <c r="H29" s="230" t="s">
        <v>104</v>
      </c>
      <c r="I29" s="231" t="s">
        <v>107</v>
      </c>
      <c r="J29" s="256" t="s">
        <v>180</v>
      </c>
      <c r="K29" s="255"/>
      <c r="L29" s="167" t="s">
        <v>179</v>
      </c>
      <c r="M29" s="207" t="s">
        <v>105</v>
      </c>
    </row>
    <row r="30" spans="1:13" ht="18.75" thickBot="1" x14ac:dyDescent="0.4">
      <c r="A30" s="156">
        <v>3</v>
      </c>
      <c r="B30" s="157" t="s">
        <v>66</v>
      </c>
      <c r="C30" s="158"/>
      <c r="D30" s="159"/>
      <c r="E30" s="160"/>
      <c r="F30" s="161"/>
      <c r="G30" s="161"/>
      <c r="H30" s="161"/>
      <c r="I30" s="161"/>
      <c r="J30" s="256" t="s">
        <v>180</v>
      </c>
      <c r="K30" s="255"/>
      <c r="L30" s="167" t="s">
        <v>179</v>
      </c>
      <c r="M30" s="207" t="s">
        <v>105</v>
      </c>
    </row>
    <row r="31" spans="1:13" ht="18.75" thickBot="1" x14ac:dyDescent="0.4">
      <c r="A31" s="185">
        <v>4</v>
      </c>
      <c r="B31" s="86" t="s">
        <v>62</v>
      </c>
      <c r="C31" s="87"/>
      <c r="D31" s="88"/>
      <c r="E31" s="162"/>
      <c r="F31" s="81"/>
      <c r="G31" s="81"/>
      <c r="H31" s="81"/>
      <c r="I31" s="81"/>
      <c r="J31" s="256" t="s">
        <v>180</v>
      </c>
      <c r="K31" s="255"/>
      <c r="L31" s="167" t="s">
        <v>179</v>
      </c>
      <c r="M31" s="207" t="s">
        <v>105</v>
      </c>
    </row>
    <row r="32" spans="1:13" ht="19.5" thickBot="1" x14ac:dyDescent="0.45">
      <c r="A32" s="163">
        <v>5</v>
      </c>
      <c r="B32" s="157" t="s">
        <v>63</v>
      </c>
      <c r="C32" s="158"/>
      <c r="D32" s="159"/>
      <c r="E32" s="164" t="s">
        <v>115</v>
      </c>
      <c r="F32" s="165"/>
      <c r="G32" s="166"/>
      <c r="H32" s="165" t="s">
        <v>114</v>
      </c>
      <c r="I32" s="164" t="s">
        <v>105</v>
      </c>
      <c r="J32" s="164" t="s">
        <v>106</v>
      </c>
      <c r="K32" s="201"/>
      <c r="L32" s="205"/>
      <c r="M32" s="206"/>
    </row>
    <row r="33" spans="1:23" ht="18.75" thickBot="1" x14ac:dyDescent="0.4">
      <c r="A33" s="163">
        <v>6</v>
      </c>
      <c r="B33" s="157" t="s">
        <v>67</v>
      </c>
      <c r="C33" s="158"/>
      <c r="D33" s="159"/>
      <c r="E33" s="167" t="s">
        <v>116</v>
      </c>
      <c r="F33" s="164" t="s">
        <v>111</v>
      </c>
      <c r="G33" s="166"/>
      <c r="H33" s="164" t="s">
        <v>112</v>
      </c>
      <c r="I33" s="166"/>
      <c r="J33" s="167" t="s">
        <v>108</v>
      </c>
      <c r="K33" s="229" t="s">
        <v>109</v>
      </c>
      <c r="L33" s="165"/>
      <c r="M33" s="207" t="s">
        <v>113</v>
      </c>
      <c r="O33" s="97"/>
      <c r="P33" s="97"/>
      <c r="Q33" s="97"/>
      <c r="R33" s="97"/>
      <c r="S33" s="97"/>
      <c r="T33" s="97"/>
      <c r="U33" s="97"/>
      <c r="V33" s="97"/>
      <c r="W33" s="97"/>
    </row>
    <row r="34" spans="1:23" ht="18" x14ac:dyDescent="0.35">
      <c r="A34" s="183">
        <v>7</v>
      </c>
      <c r="B34" s="86" t="s">
        <v>65</v>
      </c>
      <c r="C34" s="111"/>
      <c r="D34" s="111"/>
      <c r="E34" s="83" t="s">
        <v>110</v>
      </c>
      <c r="F34" s="83"/>
      <c r="G34" s="83" t="s">
        <v>73</v>
      </c>
      <c r="H34" s="83" t="s">
        <v>74</v>
      </c>
      <c r="I34" s="83" t="s">
        <v>107</v>
      </c>
      <c r="J34" s="83" t="s">
        <v>75</v>
      </c>
      <c r="K34" s="101" t="s">
        <v>122</v>
      </c>
      <c r="L34" s="111"/>
      <c r="M34" s="202"/>
      <c r="O34" s="97"/>
      <c r="P34" s="104"/>
      <c r="Q34" s="104"/>
      <c r="R34" s="97"/>
      <c r="S34" s="108"/>
      <c r="T34" s="97"/>
      <c r="U34" s="97"/>
      <c r="V34" s="97"/>
      <c r="W34" s="104"/>
    </row>
    <row r="35" spans="1:23" ht="18" x14ac:dyDescent="0.35">
      <c r="A35" s="183"/>
      <c r="B35" s="112"/>
      <c r="C35" s="117" t="s">
        <v>124</v>
      </c>
      <c r="D35" s="117"/>
      <c r="E35" s="130"/>
      <c r="F35" s="106"/>
      <c r="G35" s="115"/>
      <c r="H35" s="115"/>
      <c r="I35" s="115"/>
      <c r="J35" s="115"/>
      <c r="K35" s="116" t="s">
        <v>76</v>
      </c>
      <c r="L35" s="117"/>
      <c r="M35" s="208"/>
      <c r="O35" s="97"/>
      <c r="P35" s="109"/>
      <c r="Q35" s="97"/>
      <c r="R35" s="109"/>
      <c r="S35" s="97"/>
      <c r="T35" s="109"/>
      <c r="U35" s="97"/>
      <c r="V35" s="97"/>
      <c r="W35" s="104"/>
    </row>
    <row r="36" spans="1:23" ht="18" x14ac:dyDescent="0.35">
      <c r="A36" s="183"/>
      <c r="B36" s="112"/>
      <c r="C36" s="114" t="s">
        <v>125</v>
      </c>
      <c r="D36" s="117"/>
      <c r="E36" s="130"/>
      <c r="F36" s="106"/>
      <c r="G36" s="115"/>
      <c r="H36" s="115"/>
      <c r="I36" s="115"/>
      <c r="J36" s="115"/>
      <c r="K36" s="116" t="s">
        <v>118</v>
      </c>
      <c r="L36" s="117"/>
      <c r="M36" s="208"/>
      <c r="O36" s="104"/>
      <c r="P36" s="109"/>
      <c r="Q36" s="104"/>
      <c r="R36" s="109"/>
      <c r="S36" s="104"/>
      <c r="T36" s="109"/>
      <c r="U36" s="104"/>
      <c r="V36" s="104"/>
      <c r="W36" s="104"/>
    </row>
    <row r="37" spans="1:23" ht="18" x14ac:dyDescent="0.35">
      <c r="A37" s="183"/>
      <c r="B37" s="112"/>
      <c r="C37" s="117" t="s">
        <v>126</v>
      </c>
      <c r="D37" s="117"/>
      <c r="E37" s="130"/>
      <c r="F37" s="106"/>
      <c r="G37" s="115"/>
      <c r="H37" s="115"/>
      <c r="I37" s="115"/>
      <c r="J37" s="115"/>
      <c r="K37" s="116" t="s">
        <v>117</v>
      </c>
      <c r="L37" s="117"/>
      <c r="M37" s="208"/>
      <c r="O37" s="104"/>
      <c r="P37" s="109"/>
      <c r="Q37" s="104"/>
      <c r="R37" s="109"/>
      <c r="S37" s="104"/>
      <c r="T37" s="109"/>
      <c r="U37" s="104"/>
      <c r="V37" s="104"/>
      <c r="W37" s="104"/>
    </row>
    <row r="38" spans="1:23" ht="18" x14ac:dyDescent="0.35">
      <c r="A38" s="183"/>
      <c r="B38" s="112"/>
      <c r="C38" s="117" t="s">
        <v>129</v>
      </c>
      <c r="D38" s="117"/>
      <c r="E38" s="130"/>
      <c r="F38" s="106"/>
      <c r="G38" s="115"/>
      <c r="H38" s="115"/>
      <c r="I38" s="115"/>
      <c r="J38" s="115"/>
      <c r="K38" s="116" t="s">
        <v>89</v>
      </c>
      <c r="L38" s="117"/>
      <c r="M38" s="208"/>
      <c r="O38" s="104"/>
      <c r="P38" s="109"/>
      <c r="Q38" s="104"/>
      <c r="R38" s="109"/>
      <c r="S38" s="104"/>
      <c r="T38" s="109"/>
      <c r="U38" s="104"/>
      <c r="V38" s="104"/>
      <c r="W38" s="104"/>
    </row>
    <row r="39" spans="1:23" ht="18" x14ac:dyDescent="0.35">
      <c r="A39" s="183"/>
      <c r="B39" s="112"/>
      <c r="C39" s="117" t="s">
        <v>128</v>
      </c>
      <c r="D39" s="117"/>
      <c r="E39" s="130"/>
      <c r="F39" s="106"/>
      <c r="G39" s="115"/>
      <c r="H39" s="115"/>
      <c r="I39" s="115"/>
      <c r="J39" s="115"/>
      <c r="K39" s="116" t="s">
        <v>123</v>
      </c>
      <c r="L39" s="117"/>
      <c r="M39" s="208"/>
      <c r="O39" s="104"/>
      <c r="P39" s="109"/>
      <c r="Q39" s="104"/>
      <c r="R39" s="109"/>
      <c r="S39" s="104"/>
      <c r="T39" s="109"/>
      <c r="U39" s="104"/>
      <c r="V39" s="104"/>
      <c r="W39" s="104"/>
    </row>
    <row r="40" spans="1:23" ht="18" x14ac:dyDescent="0.35">
      <c r="A40" s="183"/>
      <c r="B40" s="112"/>
      <c r="C40" s="117" t="s">
        <v>127</v>
      </c>
      <c r="D40" s="117"/>
      <c r="E40" s="130"/>
      <c r="F40" s="106"/>
      <c r="G40" s="115"/>
      <c r="H40" s="115"/>
      <c r="I40" s="115"/>
      <c r="J40" s="115"/>
      <c r="K40" s="117" t="s">
        <v>101</v>
      </c>
      <c r="L40" s="117"/>
      <c r="M40" s="208"/>
      <c r="O40" s="104"/>
      <c r="P40" s="109"/>
      <c r="Q40" s="104"/>
      <c r="R40" s="109"/>
      <c r="S40" s="104"/>
      <c r="T40" s="109"/>
      <c r="U40" s="104"/>
      <c r="V40" s="104"/>
      <c r="W40" s="104"/>
    </row>
    <row r="41" spans="1:23" ht="18" x14ac:dyDescent="0.35">
      <c r="A41" s="183"/>
      <c r="B41" s="113"/>
      <c r="C41" s="191" t="s">
        <v>130</v>
      </c>
      <c r="D41" s="209"/>
      <c r="E41" s="130"/>
      <c r="F41" s="106"/>
      <c r="G41" s="115"/>
      <c r="H41" s="115"/>
      <c r="I41" s="115"/>
      <c r="J41" s="115"/>
      <c r="K41" s="116" t="s">
        <v>78</v>
      </c>
      <c r="L41" s="117"/>
      <c r="M41" s="208"/>
      <c r="O41" s="104"/>
      <c r="P41" s="109"/>
      <c r="Q41" s="104"/>
      <c r="R41" s="109"/>
      <c r="S41" s="104"/>
      <c r="T41" s="109"/>
      <c r="U41" s="104"/>
      <c r="V41" s="104"/>
      <c r="W41" s="104"/>
    </row>
    <row r="42" spans="1:23" ht="18.75" thickBot="1" x14ac:dyDescent="0.4">
      <c r="A42" s="184"/>
      <c r="B42" s="192"/>
      <c r="C42" s="210"/>
      <c r="D42" s="211"/>
      <c r="E42" s="148"/>
      <c r="F42" s="212"/>
      <c r="G42" s="146"/>
      <c r="H42" s="146"/>
      <c r="I42" s="146"/>
      <c r="J42" s="146"/>
      <c r="K42" s="193" t="s">
        <v>119</v>
      </c>
      <c r="L42" s="213"/>
      <c r="M42" s="214"/>
      <c r="O42" s="97"/>
      <c r="P42" s="97"/>
      <c r="Q42" s="97"/>
      <c r="R42" s="97"/>
      <c r="S42" s="97"/>
      <c r="T42" s="97"/>
      <c r="U42" s="97"/>
      <c r="V42" s="97"/>
      <c r="W42" s="97"/>
    </row>
    <row r="43" spans="1:23" ht="18" x14ac:dyDescent="0.35">
      <c r="A43" s="186" t="s">
        <v>72</v>
      </c>
      <c r="B43" s="168"/>
      <c r="C43" s="168"/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P43" s="97"/>
      <c r="Q43" s="97"/>
      <c r="R43" s="97"/>
      <c r="S43" s="97"/>
      <c r="T43" s="97"/>
      <c r="U43" s="97"/>
      <c r="V43" s="97"/>
      <c r="W43" s="97"/>
    </row>
    <row r="44" spans="1:23" ht="18" x14ac:dyDescent="0.35">
      <c r="A44" s="187"/>
      <c r="B44" s="217"/>
      <c r="C44" s="217"/>
      <c r="D44" s="217"/>
      <c r="E44" s="103"/>
      <c r="F44" s="103"/>
      <c r="G44" s="103"/>
      <c r="H44" s="103"/>
      <c r="I44" s="103"/>
      <c r="J44" s="103"/>
      <c r="K44" s="103"/>
      <c r="L44" s="103"/>
      <c r="M44" s="179"/>
      <c r="O44" s="97"/>
      <c r="P44" s="97"/>
      <c r="Q44" s="97"/>
      <c r="R44" s="97"/>
      <c r="S44" s="97"/>
      <c r="T44" s="97"/>
      <c r="U44" s="97"/>
      <c r="V44" s="97"/>
      <c r="W44" s="97"/>
    </row>
    <row r="45" spans="1:23" ht="18" x14ac:dyDescent="0.35">
      <c r="A45" s="187"/>
      <c r="B45" s="217"/>
      <c r="C45" s="217"/>
      <c r="D45" s="217"/>
      <c r="E45" s="103"/>
      <c r="F45" s="103"/>
      <c r="G45" s="103"/>
      <c r="H45" s="103"/>
      <c r="I45" s="103"/>
      <c r="J45" s="103"/>
      <c r="K45" s="103"/>
      <c r="L45" s="103"/>
      <c r="M45" s="179"/>
      <c r="O45" s="97"/>
      <c r="P45" s="97"/>
      <c r="Q45" s="97"/>
      <c r="R45" s="97"/>
      <c r="S45" s="97"/>
      <c r="T45" s="97"/>
      <c r="U45" s="97"/>
      <c r="V45" s="97"/>
      <c r="W45" s="97"/>
    </row>
    <row r="46" spans="1:23" ht="18.75" thickBot="1" x14ac:dyDescent="0.4">
      <c r="A46" s="200"/>
      <c r="B46" s="218"/>
      <c r="C46" s="218"/>
      <c r="D46" s="218"/>
      <c r="E46" s="150"/>
      <c r="F46" s="150"/>
      <c r="G46" s="150"/>
      <c r="H46" s="150"/>
      <c r="I46" s="150"/>
      <c r="J46" s="150"/>
      <c r="K46" s="150"/>
      <c r="L46" s="150"/>
      <c r="M46" s="182"/>
    </row>
    <row r="47" spans="1:23" ht="18" x14ac:dyDescent="0.35">
      <c r="A47" s="188" t="s">
        <v>68</v>
      </c>
      <c r="B47" s="170"/>
      <c r="C47" s="170"/>
      <c r="D47" s="171"/>
      <c r="E47" s="171"/>
      <c r="F47" s="172"/>
      <c r="G47" s="172"/>
      <c r="H47" s="172"/>
      <c r="I47" s="172"/>
      <c r="J47" s="172"/>
      <c r="K47" s="219"/>
      <c r="L47" s="219"/>
      <c r="M47" s="220"/>
    </row>
    <row r="48" spans="1:23" ht="18" x14ac:dyDescent="0.35">
      <c r="A48" s="189" t="s">
        <v>54</v>
      </c>
      <c r="B48" s="173" t="s">
        <v>176</v>
      </c>
      <c r="C48" s="174"/>
      <c r="D48" s="177"/>
      <c r="E48" s="96"/>
      <c r="F48" s="96"/>
      <c r="G48" s="96"/>
      <c r="H48" s="96"/>
      <c r="I48" s="96"/>
      <c r="J48" s="96"/>
      <c r="K48" s="103"/>
      <c r="L48" s="103"/>
      <c r="M48" s="179"/>
    </row>
    <row r="49" spans="1:13" ht="18" x14ac:dyDescent="0.35">
      <c r="A49" s="190"/>
      <c r="B49" s="175"/>
      <c r="C49" s="176"/>
      <c r="D49" s="177"/>
      <c r="E49" s="96"/>
      <c r="F49" s="96"/>
      <c r="G49" s="96"/>
      <c r="H49" s="96"/>
      <c r="I49" s="96"/>
      <c r="J49" s="96"/>
      <c r="K49" s="103"/>
      <c r="L49" s="103"/>
      <c r="M49" s="179"/>
    </row>
    <row r="50" spans="1:13" ht="18" x14ac:dyDescent="0.35">
      <c r="A50" s="189" t="s">
        <v>55</v>
      </c>
      <c r="B50" s="173" t="s">
        <v>175</v>
      </c>
      <c r="C50" s="174"/>
      <c r="D50" s="169"/>
      <c r="E50" s="96"/>
      <c r="F50" s="96"/>
      <c r="G50" s="96"/>
      <c r="H50" s="96"/>
      <c r="I50" s="96"/>
      <c r="J50" s="96"/>
      <c r="K50" s="103"/>
      <c r="L50" s="103"/>
      <c r="M50" s="179"/>
    </row>
    <row r="51" spans="1:13" ht="18" x14ac:dyDescent="0.35">
      <c r="A51" s="190"/>
      <c r="B51" s="175"/>
      <c r="C51" s="176"/>
      <c r="D51" s="169"/>
      <c r="E51" s="82"/>
      <c r="F51" s="82"/>
      <c r="G51" s="82"/>
      <c r="H51" s="82"/>
      <c r="I51" s="82"/>
      <c r="J51" s="82"/>
      <c r="K51" s="198"/>
      <c r="L51" s="198"/>
      <c r="M51" s="199"/>
    </row>
    <row r="52" spans="1:13" ht="18" x14ac:dyDescent="0.35">
      <c r="A52" s="189" t="s">
        <v>57</v>
      </c>
      <c r="B52" s="173" t="s">
        <v>69</v>
      </c>
      <c r="C52" s="174"/>
      <c r="D52" s="221"/>
      <c r="E52" s="198"/>
      <c r="F52" s="198"/>
      <c r="G52" s="198"/>
      <c r="H52" s="198"/>
      <c r="I52" s="198"/>
      <c r="J52" s="198"/>
      <c r="K52" s="198"/>
      <c r="L52" s="198"/>
      <c r="M52" s="199"/>
    </row>
    <row r="53" spans="1:13" ht="18" x14ac:dyDescent="0.35">
      <c r="A53" s="190"/>
      <c r="B53" s="175"/>
      <c r="C53" s="176"/>
      <c r="D53" s="221"/>
      <c r="E53" s="198"/>
      <c r="F53" s="198"/>
      <c r="G53" s="198"/>
      <c r="H53" s="198"/>
      <c r="I53" s="198"/>
      <c r="J53" s="198"/>
      <c r="K53" s="198"/>
      <c r="L53" s="198"/>
      <c r="M53" s="199"/>
    </row>
    <row r="54" spans="1:13" ht="18" x14ac:dyDescent="0.35">
      <c r="A54" s="189" t="s">
        <v>59</v>
      </c>
      <c r="B54" s="173" t="s">
        <v>70</v>
      </c>
      <c r="C54" s="174"/>
      <c r="D54" s="221"/>
      <c r="E54" s="103"/>
      <c r="F54" s="103"/>
      <c r="G54" s="103"/>
      <c r="H54" s="103"/>
      <c r="I54" s="103"/>
      <c r="J54" s="103"/>
      <c r="K54" s="103"/>
      <c r="L54" s="103"/>
      <c r="M54" s="179"/>
    </row>
    <row r="55" spans="1:13" ht="18" x14ac:dyDescent="0.35">
      <c r="A55" s="190"/>
      <c r="B55" s="175"/>
      <c r="C55" s="176"/>
      <c r="D55" s="221"/>
      <c r="E55" s="103"/>
      <c r="F55" s="103"/>
      <c r="G55" s="103"/>
      <c r="H55" s="103"/>
      <c r="I55" s="103"/>
      <c r="J55" s="103"/>
      <c r="K55" s="103"/>
      <c r="L55" s="103"/>
      <c r="M55" s="179"/>
    </row>
    <row r="56" spans="1:13" ht="18" x14ac:dyDescent="0.35">
      <c r="A56" s="189" t="s">
        <v>64</v>
      </c>
      <c r="B56" s="173" t="s">
        <v>71</v>
      </c>
      <c r="C56" s="174"/>
      <c r="D56" s="221"/>
      <c r="E56" s="103"/>
      <c r="F56" s="103"/>
      <c r="G56" s="103"/>
      <c r="H56" s="103"/>
      <c r="I56" s="103"/>
      <c r="J56" s="103"/>
      <c r="K56" s="103"/>
      <c r="L56" s="103"/>
      <c r="M56" s="179"/>
    </row>
    <row r="57" spans="1:13" x14ac:dyDescent="0.3">
      <c r="A57" s="222"/>
      <c r="B57" s="219"/>
      <c r="C57" s="223"/>
      <c r="D57" s="221"/>
      <c r="E57" s="103"/>
      <c r="F57" s="103"/>
      <c r="G57" s="103"/>
      <c r="H57" s="103"/>
      <c r="I57" s="103"/>
      <c r="J57" s="103"/>
      <c r="K57" s="103"/>
      <c r="L57" s="103"/>
      <c r="M57" s="179"/>
    </row>
    <row r="58" spans="1:13" ht="18" x14ac:dyDescent="0.35">
      <c r="A58" s="189" t="s">
        <v>171</v>
      </c>
      <c r="B58" s="173"/>
      <c r="C58" s="224"/>
      <c r="D58" s="102"/>
      <c r="E58" s="103"/>
      <c r="F58" s="103"/>
      <c r="G58" s="103"/>
      <c r="H58" s="103"/>
      <c r="I58" s="103"/>
      <c r="J58" s="103"/>
      <c r="K58" s="103"/>
      <c r="L58" s="103"/>
      <c r="M58" s="179"/>
    </row>
    <row r="59" spans="1:13" ht="17.25" thickBot="1" x14ac:dyDescent="0.35">
      <c r="A59" s="225"/>
      <c r="B59" s="226"/>
      <c r="C59" s="227"/>
      <c r="D59" s="228"/>
      <c r="E59" s="150"/>
      <c r="F59" s="150"/>
      <c r="G59" s="150"/>
      <c r="H59" s="150"/>
      <c r="I59" s="150"/>
      <c r="J59" s="150"/>
      <c r="K59" s="150"/>
      <c r="L59" s="150"/>
      <c r="M59" s="182"/>
    </row>
  </sheetData>
  <sheetProtection sheet="1" objects="1" scenarios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2"/>
  <sheetViews>
    <sheetView zoomScaleNormal="100" workbookViewId="0">
      <selection activeCell="W22" sqref="W22"/>
    </sheetView>
  </sheetViews>
  <sheetFormatPr defaultRowHeight="15" x14ac:dyDescent="0.25"/>
  <cols>
    <col min="1" max="1" width="3.42578125" style="92" customWidth="1"/>
    <col min="2" max="3" width="9.140625" style="92"/>
    <col min="4" max="4" width="11.140625" style="92" customWidth="1"/>
    <col min="5" max="12" width="9.140625" style="92"/>
  </cols>
  <sheetData>
    <row r="1" spans="1:10" ht="18" x14ac:dyDescent="0.35">
      <c r="A1" s="91"/>
      <c r="B1" s="273" t="s">
        <v>199</v>
      </c>
      <c r="C1" s="267"/>
      <c r="D1" s="267"/>
      <c r="E1" s="267"/>
      <c r="F1" s="267"/>
      <c r="G1" s="267"/>
      <c r="H1" s="267"/>
      <c r="I1" s="267"/>
      <c r="J1" s="267"/>
    </row>
    <row r="2" spans="1:10" ht="18" x14ac:dyDescent="0.35">
      <c r="A2" s="91"/>
      <c r="B2" s="265" t="s">
        <v>201</v>
      </c>
      <c r="C2" s="267"/>
      <c r="D2" s="267"/>
      <c r="E2" s="267"/>
      <c r="F2" s="267"/>
      <c r="G2" s="267"/>
      <c r="H2" s="267"/>
      <c r="I2" s="267"/>
      <c r="J2" s="267"/>
    </row>
    <row r="3" spans="1:10" ht="18" x14ac:dyDescent="0.35">
      <c r="A3" s="91"/>
      <c r="B3" s="266" t="s">
        <v>202</v>
      </c>
      <c r="C3" s="267"/>
      <c r="D3" s="267"/>
      <c r="E3" s="267"/>
      <c r="F3" s="267"/>
      <c r="G3" s="267"/>
      <c r="H3" s="267"/>
      <c r="I3" s="267"/>
      <c r="J3" s="267"/>
    </row>
    <row r="4" spans="1:10" ht="18" x14ac:dyDescent="0.35">
      <c r="A4" s="91"/>
      <c r="B4" s="266" t="s">
        <v>203</v>
      </c>
      <c r="C4" s="268"/>
      <c r="D4" s="268"/>
      <c r="E4" s="268"/>
      <c r="F4" s="266"/>
      <c r="G4" s="269"/>
      <c r="H4" s="269"/>
      <c r="I4" s="269"/>
      <c r="J4" s="269"/>
    </row>
    <row r="5" spans="1:10" ht="18" x14ac:dyDescent="0.35">
      <c r="A5" s="91"/>
      <c r="B5" s="266" t="s">
        <v>200</v>
      </c>
      <c r="C5" s="268"/>
      <c r="D5" s="268"/>
      <c r="E5" s="268"/>
      <c r="F5" s="266"/>
      <c r="G5" s="269"/>
      <c r="H5" s="269"/>
      <c r="I5" s="269"/>
      <c r="J5" s="269"/>
    </row>
    <row r="6" spans="1:10" ht="18" x14ac:dyDescent="0.35">
      <c r="A6" s="91"/>
      <c r="B6" s="265" t="s">
        <v>204</v>
      </c>
      <c r="C6" s="268"/>
      <c r="D6" s="268"/>
      <c r="E6" s="268"/>
      <c r="F6" s="266"/>
      <c r="G6" s="269"/>
      <c r="H6" s="269"/>
      <c r="I6" s="269"/>
      <c r="J6" s="269"/>
    </row>
    <row r="7" spans="1:10" ht="18" x14ac:dyDescent="0.35">
      <c r="A7" s="91"/>
      <c r="B7" s="266" t="s">
        <v>205</v>
      </c>
      <c r="C7" s="266"/>
      <c r="D7" s="266"/>
      <c r="E7" s="266"/>
      <c r="F7" s="266"/>
      <c r="G7" s="269"/>
      <c r="H7" s="269"/>
      <c r="I7" s="269"/>
      <c r="J7" s="269"/>
    </row>
    <row r="8" spans="1:10" ht="18" x14ac:dyDescent="0.35">
      <c r="A8" s="91"/>
      <c r="B8" s="266" t="s">
        <v>206</v>
      </c>
      <c r="C8" s="266"/>
      <c r="D8" s="266"/>
      <c r="E8" s="266"/>
      <c r="F8" s="266"/>
      <c r="G8" s="269"/>
      <c r="H8" s="269"/>
      <c r="I8" s="269"/>
      <c r="J8" s="269"/>
    </row>
    <row r="9" spans="1:10" ht="18" x14ac:dyDescent="0.35">
      <c r="A9" s="91"/>
      <c r="B9" s="266" t="s">
        <v>207</v>
      </c>
      <c r="C9" s="266"/>
      <c r="D9" s="266"/>
      <c r="E9" s="266"/>
      <c r="F9" s="266"/>
      <c r="G9" s="269"/>
      <c r="H9" s="269"/>
      <c r="I9" s="269"/>
      <c r="J9" s="269"/>
    </row>
    <row r="10" spans="1:10" ht="18" x14ac:dyDescent="0.35">
      <c r="A10" s="91"/>
      <c r="B10" s="266" t="s">
        <v>208</v>
      </c>
      <c r="C10" s="266"/>
      <c r="D10" s="266"/>
      <c r="E10" s="266"/>
      <c r="F10" s="266"/>
      <c r="G10" s="269"/>
      <c r="H10" s="269"/>
      <c r="I10" s="269"/>
      <c r="J10" s="269"/>
    </row>
    <row r="11" spans="1:10" ht="18" x14ac:dyDescent="0.35">
      <c r="A11" s="91"/>
      <c r="B11" s="266" t="s">
        <v>209</v>
      </c>
      <c r="C11" s="266"/>
      <c r="D11" s="266"/>
      <c r="E11" s="266"/>
      <c r="F11" s="266"/>
      <c r="G11" s="269"/>
      <c r="H11" s="269"/>
      <c r="I11" s="269"/>
      <c r="J11" s="269"/>
    </row>
    <row r="12" spans="1:10" ht="18" x14ac:dyDescent="0.35">
      <c r="A12" s="91"/>
      <c r="B12" s="266"/>
      <c r="C12" s="266"/>
      <c r="D12" s="266"/>
      <c r="E12" s="266"/>
      <c r="F12" s="266"/>
      <c r="G12" s="269"/>
      <c r="H12" s="269"/>
      <c r="I12" s="269"/>
      <c r="J12" s="269"/>
    </row>
    <row r="13" spans="1:10" ht="19.5" x14ac:dyDescent="0.25">
      <c r="A13" s="264" t="s">
        <v>210</v>
      </c>
      <c r="B13"/>
      <c r="C13"/>
      <c r="D13"/>
    </row>
    <row r="14" spans="1:10" ht="16.5" x14ac:dyDescent="0.3">
      <c r="B14" s="262" t="s">
        <v>240</v>
      </c>
      <c r="D14" s="262"/>
      <c r="E14" s="262"/>
      <c r="F14" s="262"/>
      <c r="G14" s="262"/>
      <c r="H14" s="262"/>
      <c r="I14" s="262"/>
    </row>
    <row r="15" spans="1:10" ht="16.5" x14ac:dyDescent="0.3">
      <c r="A15"/>
      <c r="B15" s="105" t="s">
        <v>219</v>
      </c>
      <c r="D15" s="262"/>
      <c r="E15" s="262"/>
      <c r="F15" s="262"/>
      <c r="G15" s="262"/>
      <c r="H15" s="262"/>
      <c r="I15" s="262"/>
    </row>
    <row r="16" spans="1:10" ht="18" x14ac:dyDescent="0.35">
      <c r="A16" s="297" t="s">
        <v>241</v>
      </c>
      <c r="D16" s="262"/>
      <c r="E16" s="262"/>
      <c r="F16" s="262"/>
      <c r="G16" s="262"/>
      <c r="H16" s="262"/>
      <c r="I16" s="262"/>
    </row>
    <row r="17" spans="1:10" ht="18" x14ac:dyDescent="0.35">
      <c r="A17" s="91"/>
      <c r="B17" s="262" t="s">
        <v>238</v>
      </c>
      <c r="D17" s="262"/>
      <c r="E17" s="262"/>
      <c r="F17" s="262"/>
      <c r="G17" s="262"/>
      <c r="H17" s="262"/>
      <c r="I17" s="262"/>
      <c r="J17" s="91"/>
    </row>
    <row r="18" spans="1:10" ht="18" x14ac:dyDescent="0.35">
      <c r="A18" s="91"/>
      <c r="B18" s="262" t="s">
        <v>244</v>
      </c>
      <c r="D18" s="262"/>
      <c r="E18" s="262"/>
      <c r="F18" s="262"/>
      <c r="G18" s="262"/>
      <c r="H18" s="262"/>
      <c r="I18" s="262"/>
      <c r="J18" s="91"/>
    </row>
    <row r="19" spans="1:10" ht="18" x14ac:dyDescent="0.35">
      <c r="A19" s="91"/>
      <c r="B19" s="262" t="s">
        <v>239</v>
      </c>
      <c r="D19" s="262"/>
      <c r="E19" s="262"/>
      <c r="F19" s="262"/>
      <c r="G19" s="262"/>
      <c r="H19" s="262"/>
      <c r="I19" s="262"/>
      <c r="J19" s="261"/>
    </row>
    <row r="20" spans="1:10" ht="16.5" x14ac:dyDescent="0.3">
      <c r="A20" s="263"/>
      <c r="B20" s="262" t="s">
        <v>245</v>
      </c>
      <c r="C20"/>
    </row>
    <row r="21" spans="1:10" ht="16.5" x14ac:dyDescent="0.3">
      <c r="A21" s="263"/>
      <c r="B21" s="262"/>
      <c r="C21"/>
    </row>
    <row r="22" spans="1:10" ht="18.75" thickBot="1" x14ac:dyDescent="0.4">
      <c r="A22" s="91" t="s">
        <v>216</v>
      </c>
      <c r="B22" s="262"/>
      <c r="C22" s="262"/>
      <c r="D22" s="276"/>
      <c r="E22" s="262"/>
      <c r="F22" s="261"/>
      <c r="G22" s="261"/>
      <c r="H22" s="261"/>
      <c r="I22" s="261"/>
      <c r="J22" s="262"/>
    </row>
    <row r="23" spans="1:10" ht="18.75" thickBot="1" x14ac:dyDescent="0.4">
      <c r="A23" s="91"/>
      <c r="B23" s="277" t="s">
        <v>211</v>
      </c>
      <c r="C23" s="278"/>
      <c r="D23" s="279" t="s">
        <v>212</v>
      </c>
      <c r="E23" s="280"/>
      <c r="F23" s="281" t="s">
        <v>213</v>
      </c>
      <c r="G23" s="282"/>
      <c r="H23" s="261"/>
      <c r="I23" s="261"/>
      <c r="J23" s="262"/>
    </row>
    <row r="24" spans="1:10" ht="18" x14ac:dyDescent="0.35">
      <c r="A24" s="283"/>
      <c r="B24" s="284">
        <v>4</v>
      </c>
      <c r="C24" s="274" t="s">
        <v>21</v>
      </c>
      <c r="D24" s="289">
        <v>2</v>
      </c>
      <c r="E24" s="262" t="s">
        <v>21</v>
      </c>
      <c r="F24" s="290">
        <v>1084</v>
      </c>
      <c r="G24" s="275"/>
      <c r="H24" s="91"/>
      <c r="I24" s="91"/>
    </row>
    <row r="25" spans="1:10" x14ac:dyDescent="0.25">
      <c r="A25" s="283"/>
      <c r="B25" s="285"/>
      <c r="C25" s="286"/>
      <c r="D25" s="285">
        <v>5</v>
      </c>
      <c r="E25" s="286"/>
      <c r="F25" s="285"/>
      <c r="G25" s="286"/>
      <c r="H25" s="283"/>
      <c r="I25" s="283"/>
    </row>
    <row r="26" spans="1:10" x14ac:dyDescent="0.25">
      <c r="A26" s="283"/>
      <c r="B26" s="285">
        <v>3</v>
      </c>
      <c r="C26" s="286"/>
      <c r="D26" s="285">
        <v>2</v>
      </c>
      <c r="E26" s="286"/>
      <c r="F26" s="285">
        <v>1086</v>
      </c>
      <c r="G26" s="286"/>
      <c r="H26" s="283"/>
      <c r="I26" s="283"/>
    </row>
    <row r="27" spans="1:10" x14ac:dyDescent="0.25">
      <c r="A27" s="283"/>
      <c r="B27" s="285">
        <v>2</v>
      </c>
      <c r="C27" s="286"/>
      <c r="D27" s="285">
        <v>4</v>
      </c>
      <c r="E27" s="286"/>
      <c r="F27" s="285">
        <v>1090</v>
      </c>
      <c r="G27" s="286"/>
      <c r="H27" s="283"/>
      <c r="I27" s="283"/>
    </row>
    <row r="28" spans="1:10" ht="18" x14ac:dyDescent="0.35">
      <c r="A28" s="91"/>
      <c r="B28" s="285"/>
      <c r="C28" s="286"/>
      <c r="D28" s="285">
        <v>2</v>
      </c>
      <c r="E28" s="286"/>
      <c r="F28" s="285">
        <v>1080</v>
      </c>
      <c r="G28" s="286"/>
      <c r="H28" s="91"/>
      <c r="I28" s="91"/>
      <c r="J28" s="91"/>
    </row>
    <row r="29" spans="1:10" ht="18" x14ac:dyDescent="0.35">
      <c r="A29" s="91"/>
      <c r="B29" s="285">
        <v>4</v>
      </c>
      <c r="C29" s="286"/>
      <c r="D29" s="285">
        <v>4</v>
      </c>
      <c r="E29" s="286"/>
      <c r="F29" s="285">
        <v>1062</v>
      </c>
      <c r="G29" s="286"/>
      <c r="H29" s="91"/>
      <c r="I29" s="91"/>
      <c r="J29" s="91"/>
    </row>
    <row r="30" spans="1:10" ht="18" x14ac:dyDescent="0.35">
      <c r="A30" s="91"/>
      <c r="B30" s="285"/>
      <c r="C30" s="286"/>
      <c r="D30" s="285">
        <v>1</v>
      </c>
      <c r="E30" s="286"/>
      <c r="F30" s="285">
        <v>1066</v>
      </c>
      <c r="G30" s="286"/>
      <c r="H30" s="91"/>
      <c r="I30" s="91"/>
      <c r="J30" s="91"/>
    </row>
    <row r="31" spans="1:10" ht="18" x14ac:dyDescent="0.35">
      <c r="A31" s="91"/>
      <c r="B31" s="285"/>
      <c r="C31" s="286"/>
      <c r="D31" s="285">
        <v>3</v>
      </c>
      <c r="E31" s="286"/>
      <c r="F31" s="285">
        <v>1060</v>
      </c>
      <c r="G31" s="286"/>
      <c r="H31" s="262"/>
      <c r="I31" s="262"/>
      <c r="J31" s="262"/>
    </row>
    <row r="32" spans="1:10" ht="18" x14ac:dyDescent="0.35">
      <c r="A32" s="91"/>
      <c r="B32" s="285">
        <v>2</v>
      </c>
      <c r="C32" s="286"/>
      <c r="D32" s="285">
        <v>4</v>
      </c>
      <c r="E32" s="286"/>
      <c r="F32" s="285">
        <v>1050</v>
      </c>
      <c r="G32" s="286"/>
      <c r="H32" s="262"/>
      <c r="I32" s="262"/>
      <c r="J32" s="262"/>
    </row>
    <row r="33" spans="1:10" ht="18" x14ac:dyDescent="0.35">
      <c r="A33" s="91"/>
      <c r="B33" s="285"/>
      <c r="C33" s="286"/>
      <c r="D33" s="285">
        <v>2</v>
      </c>
      <c r="E33" s="286"/>
      <c r="F33" s="285">
        <v>1032</v>
      </c>
      <c r="G33" s="286"/>
      <c r="H33" s="262"/>
      <c r="I33" s="262"/>
      <c r="J33" s="262"/>
    </row>
    <row r="34" spans="1:10" ht="18" x14ac:dyDescent="0.35">
      <c r="A34" s="91"/>
      <c r="B34" s="285"/>
      <c r="C34" s="286"/>
      <c r="D34" s="285">
        <v>2</v>
      </c>
      <c r="E34" s="286"/>
      <c r="F34" s="285">
        <v>1030</v>
      </c>
      <c r="G34" s="286"/>
      <c r="H34" s="262"/>
      <c r="I34" s="262"/>
      <c r="J34" s="262"/>
    </row>
    <row r="35" spans="1:10" ht="18" x14ac:dyDescent="0.35">
      <c r="A35" s="91"/>
      <c r="B35" s="285"/>
      <c r="C35" s="286"/>
      <c r="D35" s="285">
        <v>1</v>
      </c>
      <c r="E35" s="286"/>
      <c r="F35" s="285">
        <v>1025</v>
      </c>
      <c r="G35" s="286"/>
      <c r="H35" s="283"/>
      <c r="I35" s="283"/>
    </row>
    <row r="36" spans="1:10" ht="18.75" thickBot="1" x14ac:dyDescent="0.4">
      <c r="A36" s="93"/>
      <c r="B36" s="285"/>
      <c r="C36" s="286"/>
      <c r="D36" s="285">
        <v>0.5</v>
      </c>
      <c r="E36" s="286"/>
      <c r="F36" s="285">
        <v>1026</v>
      </c>
      <c r="G36" s="286"/>
      <c r="H36" s="94"/>
      <c r="I36" s="94"/>
      <c r="J36" s="94"/>
    </row>
    <row r="37" spans="1:10" ht="18.75" thickBot="1" x14ac:dyDescent="0.4">
      <c r="A37" s="91"/>
      <c r="B37" s="277" t="s">
        <v>214</v>
      </c>
      <c r="C37" s="292" t="s">
        <v>229</v>
      </c>
      <c r="D37" s="277" t="s">
        <v>230</v>
      </c>
      <c r="E37" s="280"/>
      <c r="F37" s="270" t="s">
        <v>215</v>
      </c>
      <c r="G37" s="272"/>
    </row>
    <row r="38" spans="1:10" ht="18.75" thickBot="1" x14ac:dyDescent="0.4">
      <c r="A38" s="91"/>
      <c r="B38" s="91"/>
      <c r="C38" s="291"/>
      <c r="D38" s="283"/>
      <c r="E38" s="91"/>
      <c r="F38" s="271">
        <v>1072</v>
      </c>
      <c r="G38" s="293"/>
    </row>
    <row r="39" spans="1:10" ht="18" x14ac:dyDescent="0.35">
      <c r="A39" s="283"/>
      <c r="B39" s="296" t="s">
        <v>236</v>
      </c>
      <c r="C39" s="283"/>
      <c r="D39" s="283"/>
      <c r="E39" s="283"/>
      <c r="F39" s="270" t="s">
        <v>231</v>
      </c>
      <c r="G39" s="287"/>
      <c r="H39" s="270" t="s">
        <v>217</v>
      </c>
      <c r="I39" s="287"/>
    </row>
    <row r="40" spans="1:10" ht="18.75" thickBot="1" x14ac:dyDescent="0.4">
      <c r="B40" s="92" t="s">
        <v>233</v>
      </c>
      <c r="F40" s="271">
        <v>1086</v>
      </c>
      <c r="G40" s="294"/>
      <c r="H40" s="295" t="s">
        <v>232</v>
      </c>
      <c r="I40" s="288"/>
    </row>
    <row r="41" spans="1:10" x14ac:dyDescent="0.25">
      <c r="B41" s="92" t="s">
        <v>234</v>
      </c>
    </row>
    <row r="42" spans="1:10" x14ac:dyDescent="0.25">
      <c r="B42" s="92" t="s">
        <v>235</v>
      </c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</cp:lastModifiedBy>
  <cp:lastPrinted>2019-12-04T15:24:04Z</cp:lastPrinted>
  <dcterms:created xsi:type="dcterms:W3CDTF">2016-03-29T16:21:10Z</dcterms:created>
  <dcterms:modified xsi:type="dcterms:W3CDTF">2020-02-22T11:12:39Z</dcterms:modified>
</cp:coreProperties>
</file>