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ob\Desktop\Meisters Quadrupel\"/>
    </mc:Choice>
  </mc:AlternateContent>
  <xr:revisionPtr revIDLastSave="0" documentId="13_ncr:1_{2276F436-EB30-48A0-8ECD-0212FF7B8C0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RECEPT!$A$3:$J$67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C57" i="1" l="1"/>
  <c r="C58" i="1"/>
  <c r="B58" i="1"/>
  <c r="B57" i="1"/>
  <c r="C65" i="1" l="1"/>
  <c r="E65" i="1" s="1"/>
  <c r="F65" i="1" s="1"/>
  <c r="B56" i="1"/>
  <c r="B55" i="1"/>
  <c r="B54" i="1"/>
  <c r="C53" i="1"/>
  <c r="C54" i="1" s="1"/>
  <c r="B53" i="1"/>
  <c r="J28" i="1"/>
  <c r="J27" i="1"/>
  <c r="J26" i="1"/>
  <c r="J25" i="1"/>
  <c r="J24" i="1"/>
  <c r="J23" i="1"/>
  <c r="C20" i="1"/>
  <c r="C36" i="1" s="1"/>
  <c r="H7" i="1"/>
  <c r="C7" i="1"/>
  <c r="D12" i="1" l="1"/>
  <c r="D13" i="1"/>
  <c r="D20" i="1"/>
  <c r="D15" i="1"/>
  <c r="D17" i="1"/>
  <c r="D16" i="1"/>
  <c r="C55" i="1"/>
  <c r="C56" i="1" s="1"/>
  <c r="D14" i="1"/>
  <c r="D18" i="1"/>
  <c r="D19" i="1"/>
  <c r="C59" i="1" l="1"/>
</calcChain>
</file>

<file path=xl/sharedStrings.xml><?xml version="1.0" encoding="utf-8"?>
<sst xmlns="http://schemas.openxmlformats.org/spreadsheetml/2006/main" count="287" uniqueCount="242">
  <si>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</si>
  <si>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</si>
  <si>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</si>
  <si>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</si>
  <si>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</si>
  <si>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</si>
  <si>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</si>
  <si>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</si>
  <si>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</si>
  <si>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</si>
  <si>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</si>
  <si>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</si>
  <si>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</si>
  <si>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</si>
  <si>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</si>
  <si>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</si>
  <si>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</si>
  <si>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</si>
  <si>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</si>
  <si>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</si>
  <si>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</si>
  <si>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</si>
  <si>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</si>
  <si>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</si>
  <si>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</si>
  <si>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</si>
  <si>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</si>
  <si>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</si>
  <si>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</si>
  <si>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</si>
  <si>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</si>
  <si>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</si>
  <si>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</si>
  <si>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</si>
  <si>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</si>
  <si>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</si>
  <si>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</si>
  <si>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</si>
  <si>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</si>
  <si>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</si>
  <si>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</si>
  <si>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</si>
  <si>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</si>
  <si>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</si>
  <si>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</si>
  <si>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</si>
  <si>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</si>
  <si>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</si>
  <si>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</si>
  <si>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</si>
  <si>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</si>
  <si>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</si>
  <si>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</si>
  <si>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</si>
  <si>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</si>
  <si>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</si>
  <si>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</si>
  <si>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</si>
  <si>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</si>
  <si>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</si>
  <si>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</si>
  <si>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</si>
  <si>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</si>
  <si>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</si>
  <si>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</si>
  <si>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</si>
  <si>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</si>
  <si>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</si>
  <si>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</si>
  <si>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</si>
  <si>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</si>
  <si>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</si>
  <si>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</si>
  <si>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</si>
  <si>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</si>
  <si>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</si>
  <si>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</si>
  <si>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</si>
  <si>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</si>
  <si>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</si>
  <si>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</si>
  <si>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</si>
  <si>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</si>
  <si>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</si>
  <si>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</si>
  <si>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</si>
  <si>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</si>
  <si>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</si>
  <si>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</si>
  <si>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</si>
  <si>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</si>
  <si>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</si>
  <si>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</si>
  <si>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</si>
  <si>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</si>
  <si>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</si>
  <si>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</si>
  <si>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</si>
  <si>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</si>
  <si>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</si>
  <si>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</si>
  <si>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</si>
  <si>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</si>
  <si>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</si>
  <si>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</si>
  <si>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</si>
  <si>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</si>
  <si>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</si>
  <si>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</si>
  <si>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</si>
  <si>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</si>
  <si>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</si>
  <si>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</si>
  <si>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</si>
  <si>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</si>
  <si>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</si>
  <si>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</si>
  <si>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</si>
  <si>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</si>
  <si>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</si>
  <si>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</si>
  <si>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</si>
  <si>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</si>
  <si>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</si>
  <si>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</si>
  <si>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</si>
  <si>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</si>
  <si>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</si>
  <si>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</si>
  <si>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</si>
  <si>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</si>
  <si>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</si>
  <si>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</si>
  <si>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</si>
  <si>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</si>
  <si>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</si>
  <si>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</si>
  <si>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</si>
  <si>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</si>
  <si>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</si>
  <si>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</si>
  <si>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</si>
  <si>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</si>
  <si>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</si>
  <si>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</si>
  <si>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</si>
  <si>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</si>
  <si>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</si>
  <si>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</si>
  <si>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</si>
  <si>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</si>
  <si>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</si>
  <si>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</si>
  <si>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</si>
  <si>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</si>
  <si>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</si>
  <si>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</si>
  <si>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</si>
  <si>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</si>
  <si>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</si>
  <si>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</si>
  <si>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</si>
  <si>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</si>
  <si>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</si>
  <si>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</si>
  <si>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</si>
  <si>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</si>
  <si>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</si>
  <si>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</si>
  <si>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</si>
  <si>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</si>
  <si>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</si>
  <si>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</si>
  <si>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</si>
  <si>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</si>
  <si>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</si>
  <si>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</si>
  <si>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</si>
  <si>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</si>
  <si>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</si>
  <si>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</si>
  <si>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</si>
  <si>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</si>
  <si>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d</t>
  </si>
  <si>
    <t>e</t>
  </si>
  <si>
    <t>f</t>
  </si>
  <si>
    <t>Meisters' Quadrupel</t>
  </si>
  <si>
    <t>Quadrupel</t>
  </si>
  <si>
    <t>pilsmout</t>
  </si>
  <si>
    <t>Münchener</t>
  </si>
  <si>
    <t>Cara 120</t>
  </si>
  <si>
    <t>Special B</t>
  </si>
  <si>
    <t>Chocolademout</t>
  </si>
  <si>
    <t>kandijsuiker</t>
  </si>
  <si>
    <t>basterdsuiker</t>
  </si>
  <si>
    <t>a Challenger</t>
  </si>
  <si>
    <t>b Northern Brewer</t>
  </si>
  <si>
    <t>c Saaz</t>
  </si>
  <si>
    <t>2 zakjes</t>
  </si>
  <si>
    <t>korrel</t>
  </si>
  <si>
    <t>spoelwater (geschat)</t>
  </si>
  <si>
    <t>1 á 10</t>
  </si>
  <si>
    <t xml:space="preserve">
beide suikers toevoegen na 80 min. koken</t>
  </si>
  <si>
    <t>GIST:</t>
  </si>
  <si>
    <t xml:space="preserve">Gistschema: </t>
  </si>
  <si>
    <t>Gegevens filteren/spoelen:</t>
  </si>
  <si>
    <t>SG in kookketel begin koken:</t>
  </si>
  <si>
    <t>SG in kookketel einde koken:</t>
  </si>
  <si>
    <t>SG na afkoeling = begin-SG:</t>
  </si>
  <si>
    <t>* Lageren in mandfles:</t>
  </si>
  <si>
    <t>* Bottelen:</t>
  </si>
  <si>
    <t xml:space="preserve">* Nagisting op fles: </t>
  </si>
  <si>
    <t xml:space="preserve">   - 4 weken "koud"</t>
  </si>
  <si>
    <r>
      <rPr>
        <b/>
        <sz val="11"/>
        <color theme="1"/>
        <rFont val="Cambria"/>
        <family val="1"/>
        <scheme val="major"/>
      </rPr>
      <t>* Hoofdgisting:</t>
    </r>
    <r>
      <rPr>
        <sz val="11"/>
        <color theme="1"/>
        <rFont val="Cambria"/>
        <family val="1"/>
        <scheme val="major"/>
      </rPr>
      <t xml:space="preserve"> </t>
    </r>
    <r>
      <rPr>
        <b/>
        <sz val="11"/>
        <color theme="1"/>
        <rFont val="Cambria"/>
        <family val="1"/>
        <scheme val="major"/>
      </rPr>
      <t xml:space="preserve">                  </t>
    </r>
  </si>
  <si>
    <t xml:space="preserve">   min. 3 weken op ca. 21°C</t>
  </si>
  <si>
    <t xml:space="preserve">   bottelsuiker: 4,3 gram/liter</t>
  </si>
  <si>
    <t>Totaal:</t>
  </si>
  <si>
    <t>→</t>
  </si>
  <si>
    <t>zie pag. 3</t>
  </si>
  <si>
    <t xml:space="preserve">       wort - liter</t>
  </si>
  <si>
    <t xml:space="preserve"> spoelwater - liter</t>
  </si>
  <si>
    <t>Mangrove M-31</t>
  </si>
  <si>
    <t>37⁰ C = starttemperatuur maischen
Spoelwater: met 5 liter vermeerderd tot 20 liter
sg laatste spoelwort: 1047</t>
  </si>
  <si>
    <t>Sg in Kookketel (begin koken)</t>
  </si>
  <si>
    <t>rekening houden met ca. 22 % inkoken
SG begin koken: zonder suikertoevoeging</t>
  </si>
  <si>
    <t xml:space="preserve">
jodiumproef: oké</t>
  </si>
  <si>
    <t xml:space="preserve">Mangrove Jack's M-31 </t>
  </si>
  <si>
    <t>20 liter</t>
  </si>
  <si>
    <t xml:space="preserve">33,5 liter </t>
  </si>
  <si>
    <t>Geschikt voor Belgische tripels en trappistenbieren.</t>
  </si>
  <si>
    <t xml:space="preserve">Zorgt voor een fantastisch complex samenspel tussen kruidige, fruitige esters, fenolen en </t>
  </si>
  <si>
    <t xml:space="preserve">alcohol. De gist heeft een hoge vergistingsgraad met een hoge alcoholtolerantie waardoor hij </t>
  </si>
  <si>
    <t>perfect geschikt is voor diverse Belgische biersoorten.</t>
  </si>
  <si>
    <t>Uitvlokking: 3. Vergisting: 82-88%. Aanbevolen temperatuurbereik: 18-28 °C</t>
  </si>
  <si>
    <t>Alcoholtolerantie: 10 %</t>
  </si>
  <si>
    <t xml:space="preserve">       sg</t>
  </si>
  <si>
    <r>
      <t xml:space="preserve">   3 dagen 20°C - 2 dagen 21°C   - 2 dagen 22°C   - 3 dagen 23°C   = 10 dagen   </t>
    </r>
    <r>
      <rPr>
        <b/>
        <sz val="11"/>
        <color theme="1"/>
        <rFont val="Calibri"/>
        <family val="2"/>
        <scheme val="minor"/>
      </rPr>
      <t xml:space="preserve">                  </t>
    </r>
  </si>
  <si>
    <t xml:space="preserve">   - 2 weken op ca. 21°C (of huiskamer)</t>
  </si>
  <si>
    <t>% en 0,27= 11,8%</t>
  </si>
  <si>
    <t>gram/liter</t>
  </si>
  <si>
    <t>liter = 82 flesjes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</si>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</sst>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3]d/mmm/yy;@"/>
    <numFmt numFmtId="166" formatCode="[$-413]d\ mmmm\ 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u/>
      <sz val="14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libri"/>
      <family val="2"/>
    </font>
    <font>
      <sz val="11"/>
      <color rgb="FF444444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19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3" fillId="18" borderId="11" xfId="0" applyFont="1" applyFill="1" applyBorder="1" applyProtection="1">
      <protection locked="0"/>
    </xf>
    <xf numFmtId="0" fontId="17" fillId="18" borderId="10" xfId="0" applyFont="1" applyFill="1" applyBorder="1" applyProtection="1">
      <protection locked="0"/>
    </xf>
    <xf numFmtId="0" fontId="17" fillId="18" borderId="11" xfId="0" applyFont="1" applyFill="1" applyBorder="1" applyProtection="1">
      <protection locked="0"/>
    </xf>
    <xf numFmtId="0" fontId="23" fillId="18" borderId="12" xfId="0" applyFont="1" applyFill="1" applyBorder="1" applyProtection="1">
      <protection locked="0"/>
    </xf>
    <xf numFmtId="0" fontId="23" fillId="3" borderId="29" xfId="0" applyFont="1" applyFill="1" applyBorder="1" applyProtection="1">
      <protection locked="0"/>
    </xf>
    <xf numFmtId="0" fontId="23" fillId="3" borderId="54" xfId="0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0" fontId="23" fillId="0" borderId="24" xfId="0" applyFont="1" applyBorder="1" applyProtection="1">
      <protection locked="0"/>
    </xf>
    <xf numFmtId="0" fontId="23" fillId="0" borderId="31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15" xfId="0" applyFon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21" xfId="0" applyFont="1" applyBorder="1" applyProtection="1">
      <protection locked="0"/>
    </xf>
    <xf numFmtId="0" fontId="30" fillId="0" borderId="33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30" fillId="0" borderId="36" xfId="0" applyFont="1" applyBorder="1" applyProtection="1">
      <protection locked="0"/>
    </xf>
    <xf numFmtId="0" fontId="30" fillId="0" borderId="37" xfId="0" applyFont="1" applyBorder="1" applyProtection="1">
      <protection locked="0"/>
    </xf>
    <xf numFmtId="0" fontId="23" fillId="0" borderId="38" xfId="0" applyFont="1" applyBorder="1" applyProtection="1">
      <protection locked="0"/>
    </xf>
    <xf numFmtId="0" fontId="23" fillId="0" borderId="39" xfId="0" applyFont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14" xfId="0" applyFont="1" applyBorder="1" applyProtection="1">
      <protection locked="0"/>
    </xf>
    <xf numFmtId="0" fontId="31" fillId="0" borderId="32" xfId="0" applyFont="1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17" xfId="0" applyFont="1" applyBorder="1" applyProtection="1">
      <protection locked="0"/>
    </xf>
    <xf numFmtId="0" fontId="31" fillId="0" borderId="34" xfId="0" applyFont="1" applyBorder="1" applyProtection="1">
      <protection locked="0"/>
    </xf>
    <xf numFmtId="0" fontId="31" fillId="0" borderId="36" xfId="0" applyFont="1" applyBorder="1" applyProtection="1">
      <protection locked="0"/>
    </xf>
    <xf numFmtId="0" fontId="31" fillId="0" borderId="37" xfId="0" applyFont="1" applyBorder="1" applyProtection="1">
      <protection locked="0"/>
    </xf>
    <xf numFmtId="0" fontId="31" fillId="0" borderId="35" xfId="0" applyFont="1" applyBorder="1" applyProtection="1">
      <protection locked="0"/>
    </xf>
    <xf numFmtId="0" fontId="17" fillId="0" borderId="44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18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6" fillId="0" borderId="4" xfId="0" applyFont="1" applyBorder="1" applyProtection="1">
      <protection locked="0"/>
    </xf>
    <xf numFmtId="0" fontId="23" fillId="0" borderId="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30" fillId="0" borderId="41" xfId="0" applyFont="1" applyBorder="1" applyProtection="1">
      <protection locked="0"/>
    </xf>
    <xf numFmtId="0" fontId="17" fillId="0" borderId="30" xfId="0" applyFont="1" applyFill="1" applyBorder="1" applyProtection="1">
      <protection locked="0"/>
    </xf>
    <xf numFmtId="0" fontId="23" fillId="0" borderId="21" xfId="0" applyFont="1" applyFill="1" applyBorder="1" applyProtection="1">
      <protection locked="0"/>
    </xf>
    <xf numFmtId="0" fontId="17" fillId="0" borderId="52" xfId="0" applyFont="1" applyFill="1" applyBorder="1" applyProtection="1">
      <protection locked="0"/>
    </xf>
    <xf numFmtId="0" fontId="23" fillId="0" borderId="38" xfId="0" applyFont="1" applyFill="1" applyBorder="1" applyProtection="1">
      <protection locked="0"/>
    </xf>
    <xf numFmtId="0" fontId="17" fillId="0" borderId="23" xfId="0" applyFont="1" applyFill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24" xfId="0" applyFont="1" applyBorder="1" applyProtection="1">
      <protection locked="0"/>
    </xf>
    <xf numFmtId="0" fontId="23" fillId="0" borderId="14" xfId="0" applyFont="1" applyFill="1" applyBorder="1" applyProtection="1">
      <protection locked="0"/>
    </xf>
    <xf numFmtId="0" fontId="23" fillId="0" borderId="14" xfId="0" applyFont="1" applyBorder="1" applyProtection="1">
      <protection locked="0"/>
    </xf>
    <xf numFmtId="0" fontId="23" fillId="0" borderId="37" xfId="0" applyFont="1" applyBorder="1" applyProtection="1">
      <protection locked="0"/>
    </xf>
    <xf numFmtId="0" fontId="23" fillId="0" borderId="0" xfId="0" applyFont="1" applyProtection="1">
      <protection locked="0"/>
    </xf>
    <xf numFmtId="0" fontId="18" fillId="15" borderId="5" xfId="0" applyFont="1" applyFill="1" applyBorder="1" applyAlignment="1" applyProtection="1"/>
    <xf numFmtId="0" fontId="20" fillId="15" borderId="6" xfId="0" applyFont="1" applyFill="1" applyBorder="1" applyAlignment="1" applyProtection="1"/>
    <xf numFmtId="0" fontId="20" fillId="15" borderId="7" xfId="0" applyFont="1" applyFill="1" applyBorder="1" applyAlignment="1" applyProtection="1"/>
    <xf numFmtId="0" fontId="18" fillId="15" borderId="10" xfId="0" applyFont="1" applyFill="1" applyBorder="1" applyAlignment="1" applyProtection="1"/>
    <xf numFmtId="0" fontId="20" fillId="15" borderId="11" xfId="0" applyFont="1" applyFill="1" applyBorder="1" applyAlignment="1" applyProtection="1"/>
    <xf numFmtId="0" fontId="20" fillId="15" borderId="12" xfId="0" applyFont="1" applyFill="1" applyBorder="1" applyAlignment="1" applyProtection="1"/>
    <xf numFmtId="0" fontId="18" fillId="18" borderId="6" xfId="0" applyFont="1" applyFill="1" applyBorder="1" applyProtection="1"/>
    <xf numFmtId="0" fontId="20" fillId="18" borderId="6" xfId="0" applyFont="1" applyFill="1" applyBorder="1" applyProtection="1"/>
    <xf numFmtId="0" fontId="18" fillId="18" borderId="5" xfId="0" applyFont="1" applyFill="1" applyBorder="1" applyProtection="1"/>
    <xf numFmtId="0" fontId="23" fillId="18" borderId="6" xfId="0" applyFont="1" applyFill="1" applyBorder="1" applyProtection="1"/>
    <xf numFmtId="0" fontId="23" fillId="18" borderId="7" xfId="0" applyFont="1" applyFill="1" applyBorder="1" applyProtection="1"/>
    <xf numFmtId="0" fontId="17" fillId="3" borderId="53" xfId="0" applyFont="1" applyFill="1" applyBorder="1" applyProtection="1"/>
    <xf numFmtId="0" fontId="17" fillId="3" borderId="29" xfId="0" applyFont="1" applyFill="1" applyBorder="1" applyProtection="1"/>
    <xf numFmtId="0" fontId="20" fillId="3" borderId="29" xfId="0" applyFont="1" applyFill="1" applyBorder="1" applyProtection="1"/>
    <xf numFmtId="0" fontId="23" fillId="3" borderId="29" xfId="0" applyFont="1" applyFill="1" applyBorder="1" applyProtection="1"/>
    <xf numFmtId="0" fontId="17" fillId="3" borderId="48" xfId="0" applyFont="1" applyFill="1" applyBorder="1" applyProtection="1"/>
    <xf numFmtId="0" fontId="17" fillId="3" borderId="24" xfId="0" applyFont="1" applyFill="1" applyBorder="1" applyProtection="1"/>
    <xf numFmtId="0" fontId="20" fillId="3" borderId="25" xfId="0" applyFont="1" applyFill="1" applyBorder="1" applyProtection="1"/>
    <xf numFmtId="0" fontId="30" fillId="0" borderId="0" xfId="0" applyFont="1" applyBorder="1" applyProtection="1"/>
    <xf numFmtId="0" fontId="30" fillId="0" borderId="27" xfId="0" applyFont="1" applyBorder="1" applyProtection="1"/>
    <xf numFmtId="0" fontId="30" fillId="0" borderId="23" xfId="0" applyFont="1" applyBorder="1" applyProtection="1"/>
    <xf numFmtId="0" fontId="17" fillId="3" borderId="32" xfId="0" applyFont="1" applyFill="1" applyBorder="1" applyProtection="1"/>
    <xf numFmtId="0" fontId="17" fillId="3" borderId="21" xfId="0" applyFont="1" applyFill="1" applyBorder="1" applyProtection="1"/>
    <xf numFmtId="0" fontId="20" fillId="3" borderId="15" xfId="0" applyFont="1" applyFill="1" applyBorder="1" applyProtection="1"/>
    <xf numFmtId="0" fontId="30" fillId="0" borderId="14" xfId="0" applyFont="1" applyBorder="1" applyProtection="1"/>
    <xf numFmtId="0" fontId="30" fillId="0" borderId="15" xfId="0" applyFont="1" applyBorder="1" applyProtection="1"/>
    <xf numFmtId="0" fontId="30" fillId="0" borderId="13" xfId="0" applyFont="1" applyBorder="1" applyProtection="1"/>
    <xf numFmtId="0" fontId="29" fillId="0" borderId="13" xfId="0" applyFont="1" applyBorder="1" applyProtection="1"/>
    <xf numFmtId="0" fontId="17" fillId="3" borderId="14" xfId="0" applyFont="1" applyFill="1" applyBorder="1" applyProtection="1"/>
    <xf numFmtId="0" fontId="17" fillId="3" borderId="35" xfId="0" applyFont="1" applyFill="1" applyBorder="1" applyProtection="1"/>
    <xf numFmtId="0" fontId="17" fillId="3" borderId="37" xfId="0" applyFont="1" applyFill="1" applyBorder="1" applyProtection="1"/>
    <xf numFmtId="0" fontId="17" fillId="3" borderId="38" xfId="0" applyFont="1" applyFill="1" applyBorder="1" applyProtection="1"/>
    <xf numFmtId="0" fontId="20" fillId="3" borderId="41" xfId="0" applyFont="1" applyFill="1" applyBorder="1" applyProtection="1"/>
    <xf numFmtId="0" fontId="30" fillId="0" borderId="36" xfId="0" applyFont="1" applyBorder="1" applyProtection="1"/>
    <xf numFmtId="0" fontId="29" fillId="0" borderId="36" xfId="0" applyFont="1" applyBorder="1" applyProtection="1"/>
    <xf numFmtId="0" fontId="30" fillId="0" borderId="37" xfId="0" applyFont="1" applyBorder="1" applyProtection="1"/>
    <xf numFmtId="0" fontId="29" fillId="0" borderId="13" xfId="0" applyFont="1" applyFill="1" applyBorder="1" applyProtection="1"/>
    <xf numFmtId="0" fontId="30" fillId="0" borderId="21" xfId="0" applyFont="1" applyBorder="1" applyProtection="1"/>
    <xf numFmtId="0" fontId="23" fillId="0" borderId="41" xfId="0" applyFont="1" applyBorder="1" applyProtection="1"/>
    <xf numFmtId="0" fontId="30" fillId="0" borderId="38" xfId="0" applyFont="1" applyFill="1" applyBorder="1" applyProtection="1"/>
    <xf numFmtId="0" fontId="23" fillId="0" borderId="21" xfId="0" applyFont="1" applyBorder="1" applyProtection="1"/>
    <xf numFmtId="0" fontId="23" fillId="0" borderId="33" xfId="0" applyFont="1" applyBorder="1" applyProtection="1"/>
    <xf numFmtId="0" fontId="17" fillId="4" borderId="8" xfId="0" applyFont="1" applyFill="1" applyBorder="1" applyProtection="1"/>
    <xf numFmtId="0" fontId="23" fillId="4" borderId="0" xfId="0" applyFont="1" applyFill="1" applyBorder="1" applyProtection="1"/>
    <xf numFmtId="0" fontId="17" fillId="4" borderId="0" xfId="0" applyFont="1" applyFill="1" applyBorder="1" applyProtection="1"/>
    <xf numFmtId="0" fontId="18" fillId="4" borderId="22" xfId="0" applyFont="1" applyFill="1" applyBorder="1" applyProtection="1"/>
    <xf numFmtId="0" fontId="17" fillId="4" borderId="24" xfId="0" applyFont="1" applyFill="1" applyBorder="1" applyProtection="1"/>
    <xf numFmtId="0" fontId="17" fillId="4" borderId="42" xfId="0" applyFont="1" applyFill="1" applyBorder="1" applyProtection="1"/>
    <xf numFmtId="0" fontId="17" fillId="4" borderId="25" xfId="0" applyFont="1" applyFill="1" applyBorder="1" applyProtection="1"/>
    <xf numFmtId="0" fontId="23" fillId="4" borderId="9" xfId="0" applyFont="1" applyFill="1" applyBorder="1" applyProtection="1"/>
    <xf numFmtId="0" fontId="25" fillId="4" borderId="0" xfId="0" applyFont="1" applyFill="1" applyBorder="1" applyProtection="1"/>
    <xf numFmtId="0" fontId="17" fillId="4" borderId="21" xfId="0" applyFont="1" applyFill="1" applyBorder="1" applyProtection="1"/>
    <xf numFmtId="0" fontId="17" fillId="4" borderId="13" xfId="0" applyFont="1" applyFill="1" applyBorder="1" applyProtection="1"/>
    <xf numFmtId="0" fontId="17" fillId="4" borderId="30" xfId="0" applyFont="1" applyFill="1" applyBorder="1" applyProtection="1"/>
    <xf numFmtId="0" fontId="17" fillId="4" borderId="15" xfId="0" applyFont="1" applyFill="1" applyBorder="1" applyProtection="1"/>
    <xf numFmtId="0" fontId="25" fillId="4" borderId="18" xfId="0" applyFont="1" applyFill="1" applyBorder="1" applyProtection="1"/>
    <xf numFmtId="0" fontId="23" fillId="4" borderId="24" xfId="0" applyFont="1" applyFill="1" applyBorder="1" applyProtection="1"/>
    <xf numFmtId="0" fontId="23" fillId="4" borderId="31" xfId="0" applyFont="1" applyFill="1" applyBorder="1" applyProtection="1"/>
    <xf numFmtId="0" fontId="31" fillId="4" borderId="14" xfId="0" applyFont="1" applyFill="1" applyBorder="1" applyAlignment="1" applyProtection="1">
      <alignment horizontal="left"/>
    </xf>
    <xf numFmtId="0" fontId="31" fillId="4" borderId="21" xfId="0" applyFont="1" applyFill="1" applyBorder="1" applyAlignment="1" applyProtection="1">
      <alignment horizontal="left"/>
    </xf>
    <xf numFmtId="0" fontId="31" fillId="4" borderId="15" xfId="0" applyFont="1" applyFill="1" applyBorder="1" applyAlignment="1" applyProtection="1">
      <alignment horizontal="left"/>
    </xf>
    <xf numFmtId="0" fontId="31" fillId="4" borderId="17" xfId="0" applyFont="1" applyFill="1" applyBorder="1" applyAlignment="1" applyProtection="1">
      <alignment horizontal="left"/>
    </xf>
    <xf numFmtId="0" fontId="31" fillId="4" borderId="16" xfId="0" applyFont="1" applyFill="1" applyBorder="1" applyAlignment="1" applyProtection="1">
      <alignment horizontal="left"/>
    </xf>
    <xf numFmtId="0" fontId="31" fillId="4" borderId="20" xfId="0" applyFont="1" applyFill="1" applyBorder="1" applyAlignment="1" applyProtection="1">
      <alignment horizontal="left"/>
    </xf>
    <xf numFmtId="0" fontId="17" fillId="4" borderId="10" xfId="0" applyFont="1" applyFill="1" applyBorder="1" applyProtection="1"/>
    <xf numFmtId="0" fontId="31" fillId="4" borderId="37" xfId="0" applyFont="1" applyFill="1" applyBorder="1" applyAlignment="1" applyProtection="1">
      <alignment horizontal="left"/>
    </xf>
    <xf numFmtId="0" fontId="31" fillId="4" borderId="38" xfId="0" applyFont="1" applyFill="1" applyBorder="1" applyAlignment="1" applyProtection="1">
      <alignment horizontal="left"/>
    </xf>
    <xf numFmtId="0" fontId="31" fillId="4" borderId="41" xfId="0" applyFont="1" applyFill="1" applyBorder="1" applyAlignment="1" applyProtection="1">
      <alignment horizontal="left"/>
    </xf>
    <xf numFmtId="0" fontId="31" fillId="4" borderId="14" xfId="0" applyFont="1" applyFill="1" applyBorder="1" applyProtection="1"/>
    <xf numFmtId="0" fontId="31" fillId="4" borderId="21" xfId="0" applyFont="1" applyFill="1" applyBorder="1" applyProtection="1"/>
    <xf numFmtId="0" fontId="31" fillId="4" borderId="33" xfId="0" applyFont="1" applyFill="1" applyBorder="1" applyProtection="1"/>
    <xf numFmtId="0" fontId="31" fillId="4" borderId="18" xfId="0" applyFont="1" applyFill="1" applyBorder="1" applyProtection="1"/>
    <xf numFmtId="0" fontId="31" fillId="4" borderId="0" xfId="0" applyFont="1" applyFill="1" applyBorder="1" applyProtection="1"/>
    <xf numFmtId="0" fontId="31" fillId="4" borderId="9" xfId="0" applyFont="1" applyFill="1" applyBorder="1" applyProtection="1"/>
    <xf numFmtId="0" fontId="31" fillId="4" borderId="17" xfId="0" applyFont="1" applyFill="1" applyBorder="1" applyProtection="1"/>
    <xf numFmtId="0" fontId="31" fillId="4" borderId="16" xfId="0" applyFont="1" applyFill="1" applyBorder="1" applyProtection="1"/>
    <xf numFmtId="0" fontId="31" fillId="4" borderId="19" xfId="0" applyFont="1" applyFill="1" applyBorder="1" applyProtection="1"/>
    <xf numFmtId="0" fontId="17" fillId="4" borderId="49" xfId="0" applyFont="1" applyFill="1" applyBorder="1" applyProtection="1"/>
    <xf numFmtId="0" fontId="17" fillId="4" borderId="18" xfId="0" applyFont="1" applyFill="1" applyBorder="1" applyProtection="1"/>
    <xf numFmtId="0" fontId="17" fillId="4" borderId="22" xfId="0" applyFont="1" applyFill="1" applyBorder="1" applyProtection="1"/>
    <xf numFmtId="0" fontId="27" fillId="0" borderId="28" xfId="0" applyFont="1" applyBorder="1" applyProtection="1"/>
    <xf numFmtId="0" fontId="27" fillId="0" borderId="0" xfId="0" applyFont="1" applyProtection="1"/>
    <xf numFmtId="0" fontId="29" fillId="0" borderId="44" xfId="0" applyFont="1" applyFill="1" applyBorder="1" applyAlignment="1" applyProtection="1">
      <alignment horizontal="left"/>
    </xf>
    <xf numFmtId="0" fontId="23" fillId="0" borderId="4" xfId="0" applyFont="1" applyFill="1" applyBorder="1" applyProtection="1"/>
    <xf numFmtId="0" fontId="28" fillId="0" borderId="46" xfId="0" applyFont="1" applyBorder="1" applyProtection="1"/>
    <xf numFmtId="0" fontId="28" fillId="0" borderId="50" xfId="0" applyFont="1" applyBorder="1" applyProtection="1"/>
    <xf numFmtId="0" fontId="17" fillId="4" borderId="40" xfId="0" applyFont="1" applyFill="1" applyBorder="1" applyProtection="1"/>
    <xf numFmtId="0" fontId="17" fillId="4" borderId="44" xfId="0" applyFont="1" applyFill="1" applyBorder="1" applyProtection="1"/>
    <xf numFmtId="0" fontId="17" fillId="4" borderId="4" xfId="0" applyFont="1" applyFill="1" applyBorder="1" applyProtection="1"/>
    <xf numFmtId="0" fontId="17" fillId="4" borderId="45" xfId="0" applyFont="1" applyFill="1" applyBorder="1" applyProtection="1"/>
    <xf numFmtId="0" fontId="28" fillId="0" borderId="44" xfId="0" applyFont="1" applyBorder="1" applyProtection="1"/>
    <xf numFmtId="0" fontId="28" fillId="0" borderId="4" xfId="0" applyFont="1" applyBorder="1" applyProtection="1"/>
    <xf numFmtId="0" fontId="28" fillId="0" borderId="45" xfId="0" applyFont="1" applyBorder="1" applyProtection="1"/>
    <xf numFmtId="0" fontId="27" fillId="0" borderId="4" xfId="0" applyFont="1" applyBorder="1" applyProtection="1"/>
    <xf numFmtId="0" fontId="17" fillId="4" borderId="28" xfId="0" applyFont="1" applyFill="1" applyBorder="1" applyProtection="1"/>
    <xf numFmtId="0" fontId="17" fillId="4" borderId="40" xfId="0" applyFont="1" applyFill="1" applyBorder="1" applyAlignment="1" applyProtection="1"/>
    <xf numFmtId="0" fontId="24" fillId="4" borderId="14" xfId="0" applyFont="1" applyFill="1" applyBorder="1" applyProtection="1"/>
    <xf numFmtId="0" fontId="30" fillId="4" borderId="21" xfId="0" applyFont="1" applyFill="1" applyBorder="1" applyProtection="1"/>
    <xf numFmtId="0" fontId="30" fillId="4" borderId="21" xfId="0" applyFont="1" applyFill="1" applyBorder="1" applyAlignment="1" applyProtection="1">
      <alignment horizontal="left"/>
    </xf>
    <xf numFmtId="0" fontId="24" fillId="4" borderId="17" xfId="0" applyFont="1" applyFill="1" applyBorder="1" applyProtection="1"/>
    <xf numFmtId="0" fontId="30" fillId="4" borderId="16" xfId="0" applyFont="1" applyFill="1" applyBorder="1" applyProtection="1"/>
    <xf numFmtId="0" fontId="30" fillId="4" borderId="20" xfId="0" applyFont="1" applyFill="1" applyBorder="1" applyProtection="1"/>
    <xf numFmtId="0" fontId="30" fillId="4" borderId="43" xfId="0" applyFont="1" applyFill="1" applyBorder="1" applyProtection="1"/>
    <xf numFmtId="0" fontId="30" fillId="4" borderId="11" xfId="0" applyFont="1" applyFill="1" applyBorder="1" applyProtection="1"/>
    <xf numFmtId="0" fontId="30" fillId="4" borderId="47" xfId="0" applyFont="1" applyFill="1" applyBorder="1" applyProtection="1"/>
    <xf numFmtId="0" fontId="30" fillId="4" borderId="14" xfId="0" applyFont="1" applyFill="1" applyBorder="1" applyProtection="1"/>
    <xf numFmtId="0" fontId="30" fillId="4" borderId="33" xfId="0" applyFont="1" applyFill="1" applyBorder="1" applyProtection="1"/>
    <xf numFmtId="0" fontId="30" fillId="4" borderId="37" xfId="0" applyFont="1" applyFill="1" applyBorder="1" applyProtection="1"/>
    <xf numFmtId="0" fontId="30" fillId="4" borderId="38" xfId="0" applyFont="1" applyFill="1" applyBorder="1" applyProtection="1"/>
    <xf numFmtId="0" fontId="30" fillId="4" borderId="39" xfId="0" applyFont="1" applyFill="1" applyBorder="1" applyProtection="1"/>
    <xf numFmtId="0" fontId="17" fillId="16" borderId="8" xfId="0" applyFont="1" applyFill="1" applyBorder="1" applyProtection="1"/>
    <xf numFmtId="0" fontId="17" fillId="16" borderId="0" xfId="0" applyFont="1" applyFill="1" applyBorder="1" applyProtection="1"/>
    <xf numFmtId="0" fontId="23" fillId="16" borderId="0" xfId="0" applyFont="1" applyFill="1" applyBorder="1" applyProtection="1"/>
    <xf numFmtId="0" fontId="23" fillId="16" borderId="9" xfId="0" applyFont="1" applyFill="1" applyBorder="1" applyProtection="1"/>
    <xf numFmtId="0" fontId="22" fillId="17" borderId="8" xfId="0" applyFont="1" applyFill="1" applyBorder="1" applyProtection="1"/>
    <xf numFmtId="0" fontId="22" fillId="17" borderId="0" xfId="0" applyFont="1" applyFill="1" applyBorder="1" applyProtection="1"/>
    <xf numFmtId="0" fontId="22" fillId="17" borderId="24" xfId="0" applyFont="1" applyFill="1" applyBorder="1" applyProtection="1"/>
    <xf numFmtId="0" fontId="21" fillId="17" borderId="24" xfId="0" applyFont="1" applyFill="1" applyBorder="1" applyProtection="1"/>
    <xf numFmtId="0" fontId="23" fillId="17" borderId="24" xfId="0" applyFont="1" applyFill="1" applyBorder="1" applyProtection="1"/>
    <xf numFmtId="0" fontId="23" fillId="17" borderId="31" xfId="0" applyFont="1" applyFill="1" applyBorder="1" applyProtection="1"/>
    <xf numFmtId="0" fontId="17" fillId="17" borderId="51" xfId="0" applyFont="1" applyFill="1" applyBorder="1" applyProtection="1"/>
    <xf numFmtId="0" fontId="17" fillId="17" borderId="16" xfId="0" applyFont="1" applyFill="1" applyBorder="1" applyProtection="1"/>
    <xf numFmtId="0" fontId="17" fillId="17" borderId="20" xfId="0" applyFont="1" applyFill="1" applyBorder="1" applyProtection="1"/>
    <xf numFmtId="0" fontId="17" fillId="17" borderId="42" xfId="0" applyFont="1" applyFill="1" applyBorder="1" applyProtection="1"/>
    <xf numFmtId="0" fontId="17" fillId="17" borderId="24" xfId="0" applyFont="1" applyFill="1" applyBorder="1" applyProtection="1"/>
    <xf numFmtId="0" fontId="17" fillId="17" borderId="25" xfId="0" applyFont="1" applyFill="1" applyBorder="1" applyProtection="1"/>
    <xf numFmtId="0" fontId="23" fillId="17" borderId="42" xfId="0" applyFont="1" applyFill="1" applyBorder="1" applyProtection="1"/>
    <xf numFmtId="0" fontId="23" fillId="17" borderId="25" xfId="0" applyFont="1" applyFill="1" applyBorder="1" applyProtection="1"/>
    <xf numFmtId="0" fontId="23" fillId="17" borderId="20" xfId="0" applyFont="1" applyFill="1" applyBorder="1" applyProtection="1"/>
    <xf numFmtId="0" fontId="23" fillId="17" borderId="10" xfId="0" applyFont="1" applyFill="1" applyBorder="1" applyProtection="1"/>
    <xf numFmtId="0" fontId="23" fillId="17" borderId="11" xfId="0" applyFont="1" applyFill="1" applyBorder="1" applyProtection="1"/>
    <xf numFmtId="0" fontId="23" fillId="17" borderId="47" xfId="0" applyFont="1" applyFill="1" applyBorder="1" applyProtection="1"/>
    <xf numFmtId="0" fontId="32" fillId="0" borderId="0" xfId="0" applyFont="1" applyFill="1" applyBorder="1"/>
    <xf numFmtId="0" fontId="34" fillId="0" borderId="0" xfId="0" applyFont="1" applyFill="1" applyBorder="1"/>
    <xf numFmtId="0" fontId="0" fillId="0" borderId="0" xfId="0" applyFont="1" applyFill="1" applyBorder="1"/>
    <xf numFmtId="0" fontId="35" fillId="0" borderId="0" xfId="0" applyFont="1"/>
    <xf numFmtId="0" fontId="36" fillId="0" borderId="0" xfId="0" applyFont="1" applyFill="1" applyBorder="1"/>
    <xf numFmtId="0" fontId="37" fillId="0" borderId="0" xfId="0" applyFont="1"/>
    <xf numFmtId="0" fontId="37" fillId="0" borderId="0" xfId="0" applyFont="1" applyFill="1" applyBorder="1"/>
    <xf numFmtId="0" fontId="32" fillId="0" borderId="16" xfId="0" applyFont="1" applyFill="1" applyBorder="1"/>
    <xf numFmtId="0" fontId="39" fillId="0" borderId="0" xfId="0" applyFont="1" applyAlignment="1" applyProtection="1">
      <alignment horizontal="center"/>
    </xf>
    <xf numFmtId="0" fontId="0" fillId="0" borderId="0" xfId="0" applyFont="1"/>
    <xf numFmtId="0" fontId="32" fillId="0" borderId="2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32" fillId="0" borderId="2" xfId="0" applyFont="1" applyFill="1" applyBorder="1"/>
    <xf numFmtId="0" fontId="32" fillId="0" borderId="4" xfId="0" applyFont="1" applyFill="1" applyBorder="1" applyAlignment="1">
      <alignment horizontal="right"/>
    </xf>
    <xf numFmtId="0" fontId="33" fillId="0" borderId="2" xfId="0" applyFont="1" applyFill="1" applyBorder="1"/>
    <xf numFmtId="0" fontId="32" fillId="0" borderId="3" xfId="0" applyFont="1" applyFill="1" applyBorder="1" applyAlignment="1">
      <alignment horizontal="right"/>
    </xf>
    <xf numFmtId="0" fontId="37" fillId="0" borderId="23" xfId="0" applyFont="1" applyFill="1" applyBorder="1"/>
    <xf numFmtId="0" fontId="37" fillId="0" borderId="25" xfId="0" applyFont="1" applyFill="1" applyBorder="1"/>
    <xf numFmtId="0" fontId="38" fillId="0" borderId="23" xfId="0" applyFont="1" applyFill="1" applyBorder="1"/>
    <xf numFmtId="0" fontId="37" fillId="0" borderId="14" xfId="0" applyFont="1" applyFill="1" applyBorder="1"/>
    <xf numFmtId="0" fontId="37" fillId="0" borderId="15" xfId="0" applyFont="1" applyFill="1" applyBorder="1"/>
    <xf numFmtId="0" fontId="38" fillId="0" borderId="14" xfId="0" applyFont="1" applyFill="1" applyBorder="1"/>
    <xf numFmtId="0" fontId="0" fillId="0" borderId="14" xfId="0" applyFont="1" applyFill="1" applyBorder="1"/>
    <xf numFmtId="0" fontId="37" fillId="0" borderId="24" xfId="0" applyFont="1" applyFill="1" applyBorder="1"/>
    <xf numFmtId="0" fontId="37" fillId="0" borderId="21" xfId="0" applyFont="1" applyFill="1" applyBorder="1"/>
    <xf numFmtId="0" fontId="37" fillId="0" borderId="27" xfId="0" applyFont="1" applyFill="1" applyBorder="1"/>
    <xf numFmtId="0" fontId="37" fillId="0" borderId="13" xfId="0" applyFont="1" applyFill="1" applyBorder="1"/>
    <xf numFmtId="0" fontId="37" fillId="0" borderId="28" xfId="0" applyFont="1" applyFill="1" applyBorder="1"/>
    <xf numFmtId="0" fontId="32" fillId="0" borderId="1" xfId="0" applyFont="1" applyFill="1" applyBorder="1"/>
    <xf numFmtId="0" fontId="37" fillId="0" borderId="0" xfId="0" applyFont="1" applyAlignment="1">
      <alignment vertical="center"/>
    </xf>
    <xf numFmtId="0" fontId="40" fillId="0" borderId="0" xfId="0" applyFont="1"/>
    <xf numFmtId="0" fontId="36" fillId="0" borderId="0" xfId="0" applyFont="1" applyAlignment="1">
      <alignment vertical="center"/>
    </xf>
    <xf numFmtId="0" fontId="32" fillId="0" borderId="1" xfId="0" applyFont="1" applyFill="1" applyBorder="1" applyAlignment="1">
      <alignment horizontal="left"/>
    </xf>
    <xf numFmtId="0" fontId="41" fillId="0" borderId="0" xfId="0" applyFont="1"/>
    <xf numFmtId="0" fontId="42" fillId="0" borderId="0" xfId="0" applyFont="1" applyFill="1" applyBorder="1"/>
    <xf numFmtId="0" fontId="41" fillId="0" borderId="0" xfId="0" applyFont="1" applyFill="1" applyBorder="1"/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2" fillId="0" borderId="0" xfId="0" applyNumberFormat="1" applyFont="1" applyProtection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22</xdr:row>
      <xdr:rowOff>41413</xdr:rowOff>
    </xdr:from>
    <xdr:to>
      <xdr:col>6</xdr:col>
      <xdr:colOff>33130</xdr:colOff>
      <xdr:row>27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22</xdr:row>
      <xdr:rowOff>41413</xdr:rowOff>
    </xdr:from>
    <xdr:to>
      <xdr:col>6</xdr:col>
      <xdr:colOff>33130</xdr:colOff>
      <xdr:row>27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O70"/>
  <sheetViews>
    <sheetView tabSelected="1" zoomScaleNormal="100" workbookViewId="0">
      <selection activeCell="P14" sqref="P14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2" spans="1:10" ht="13.5" thickBot="1" x14ac:dyDescent="0.25"/>
    <row r="3" spans="1:10" ht="17.25" customHeight="1" thickBot="1" x14ac:dyDescent="0.25">
      <c r="A3" s="1"/>
      <c r="B3" s="318" t="s">
        <v>186</v>
      </c>
      <c r="C3" s="319"/>
      <c r="D3" s="2" t="s">
        <v>10</v>
      </c>
      <c r="E3" s="316" t="s">
        <v>187</v>
      </c>
      <c r="F3" s="317"/>
      <c r="G3" s="3" t="s">
        <v>32</v>
      </c>
      <c r="H3" s="313">
        <v>43834</v>
      </c>
      <c r="I3" s="314"/>
      <c r="J3" s="315"/>
    </row>
    <row r="4" spans="1:10" ht="6.75" customHeight="1" thickBot="1" x14ac:dyDescent="0.25"/>
    <row r="5" spans="1:10" ht="13.5" thickBot="1" x14ac:dyDescent="0.25">
      <c r="B5" s="5" t="s">
        <v>11</v>
      </c>
      <c r="C5" s="46">
        <v>64</v>
      </c>
      <c r="D5" s="4" t="s">
        <v>4</v>
      </c>
      <c r="H5" s="6" t="s">
        <v>45</v>
      </c>
    </row>
    <row r="6" spans="1:10" ht="13.5" thickBot="1" x14ac:dyDescent="0.25">
      <c r="B6" s="5" t="s">
        <v>12</v>
      </c>
      <c r="C6" s="46">
        <v>22</v>
      </c>
      <c r="D6" s="4" t="s">
        <v>1</v>
      </c>
    </row>
    <row r="7" spans="1:10" ht="13.5" thickBot="1" x14ac:dyDescent="0.25">
      <c r="B7" s="5" t="s">
        <v>13</v>
      </c>
      <c r="C7" s="7">
        <f>IF(OR(D8="",C8=""),0,(C8-D8)*0.135)</f>
        <v>10.125</v>
      </c>
      <c r="D7" s="4" t="s">
        <v>6</v>
      </c>
      <c r="G7" s="5" t="s">
        <v>13</v>
      </c>
      <c r="H7" s="7">
        <f>IF(OR(H8="",I8=""),0,(H8-I8)*0.135)</f>
        <v>11.475000000000001</v>
      </c>
      <c r="I7" s="342" t="s">
        <v>238</v>
      </c>
    </row>
    <row r="8" spans="1:10" ht="13.5" thickBot="1" x14ac:dyDescent="0.25">
      <c r="B8" s="5" t="s">
        <v>14</v>
      </c>
      <c r="C8" s="46">
        <v>1095</v>
      </c>
      <c r="D8" s="46">
        <v>1020</v>
      </c>
      <c r="E8" s="8" t="s">
        <v>23</v>
      </c>
      <c r="G8" s="5" t="s">
        <v>14</v>
      </c>
      <c r="H8" s="46">
        <v>1093</v>
      </c>
      <c r="I8" s="46">
        <v>1008</v>
      </c>
      <c r="J8" s="8" t="s">
        <v>23</v>
      </c>
    </row>
    <row r="9" spans="1:10" ht="13.5" thickBot="1" x14ac:dyDescent="0.25">
      <c r="B9" s="5" t="s">
        <v>15</v>
      </c>
      <c r="C9" s="46">
        <v>25</v>
      </c>
      <c r="D9" s="9" t="s">
        <v>16</v>
      </c>
      <c r="G9" s="5" t="s">
        <v>241</v>
      </c>
      <c r="H9" s="46">
        <v>24</v>
      </c>
      <c r="I9" s="4" t="s">
        <v>240</v>
      </c>
    </row>
    <row r="10" spans="1:10" ht="6.75" customHeight="1" x14ac:dyDescent="0.2"/>
    <row r="11" spans="1:10" ht="12.75" customHeight="1" thickBot="1" x14ac:dyDescent="0.25">
      <c r="A11" s="10"/>
      <c r="B11" s="11" t="s">
        <v>33</v>
      </c>
      <c r="C11" s="12" t="s">
        <v>7</v>
      </c>
      <c r="D11" s="13" t="s">
        <v>6</v>
      </c>
      <c r="E11" s="12" t="s">
        <v>4</v>
      </c>
      <c r="F11" s="14"/>
      <c r="G11" s="14" t="s">
        <v>27</v>
      </c>
      <c r="H11" s="14"/>
      <c r="I11" s="14"/>
      <c r="J11" s="14"/>
    </row>
    <row r="12" spans="1:10" ht="13.5" thickBot="1" x14ac:dyDescent="0.25">
      <c r="B12" s="47" t="s">
        <v>188</v>
      </c>
      <c r="C12" s="46">
        <v>5471</v>
      </c>
      <c r="D12" s="56">
        <f>IF($C$20=0,"",IF(C12/$C$20=0,"",C12/$C$20))</f>
        <v>0.53658297371518238</v>
      </c>
      <c r="E12" s="48">
        <v>4</v>
      </c>
      <c r="G12" s="320" t="s">
        <v>202</v>
      </c>
      <c r="H12" s="321"/>
      <c r="I12" s="321"/>
      <c r="J12" s="322"/>
    </row>
    <row r="13" spans="1:10" ht="13.5" thickBot="1" x14ac:dyDescent="0.25">
      <c r="B13" s="47" t="s">
        <v>189</v>
      </c>
      <c r="C13" s="46">
        <v>2000</v>
      </c>
      <c r="D13" s="56">
        <f t="shared" ref="D13:D19" si="0">IF($C$20=0,"",IF(C13/$C$20=0,"",C13/$C$20))</f>
        <v>0.19615535504119264</v>
      </c>
      <c r="E13" s="48">
        <v>15</v>
      </c>
      <c r="G13" s="323"/>
      <c r="H13" s="324"/>
      <c r="I13" s="324"/>
      <c r="J13" s="325"/>
    </row>
    <row r="14" spans="1:10" ht="13.5" thickBot="1" x14ac:dyDescent="0.25">
      <c r="B14" s="47" t="s">
        <v>190</v>
      </c>
      <c r="C14" s="46">
        <v>1000</v>
      </c>
      <c r="D14" s="56">
        <f t="shared" si="0"/>
        <v>9.8077677520596318E-2</v>
      </c>
      <c r="E14" s="48">
        <v>120</v>
      </c>
      <c r="G14" s="323"/>
      <c r="H14" s="324"/>
      <c r="I14" s="324"/>
      <c r="J14" s="325"/>
    </row>
    <row r="15" spans="1:10" ht="13.5" thickBot="1" x14ac:dyDescent="0.25">
      <c r="B15" s="47" t="s">
        <v>191</v>
      </c>
      <c r="C15" s="46">
        <v>650</v>
      </c>
      <c r="D15" s="56">
        <f t="shared" si="0"/>
        <v>6.3750490388387607E-2</v>
      </c>
      <c r="E15" s="48">
        <v>310</v>
      </c>
      <c r="G15" s="323"/>
      <c r="H15" s="324"/>
      <c r="I15" s="324"/>
      <c r="J15" s="325"/>
    </row>
    <row r="16" spans="1:10" ht="13.5" thickBot="1" x14ac:dyDescent="0.25">
      <c r="B16" s="47" t="s">
        <v>192</v>
      </c>
      <c r="C16" s="46">
        <v>75</v>
      </c>
      <c r="D16" s="56">
        <f t="shared" si="0"/>
        <v>7.3558258140447239E-3</v>
      </c>
      <c r="E16" s="48">
        <v>900</v>
      </c>
      <c r="G16" s="323"/>
      <c r="H16" s="324"/>
      <c r="I16" s="324"/>
      <c r="J16" s="325"/>
    </row>
    <row r="17" spans="1:12" ht="13.5" thickBot="1" x14ac:dyDescent="0.25">
      <c r="B17" s="47"/>
      <c r="C17" s="46"/>
      <c r="D17" s="56" t="str">
        <f t="shared" si="0"/>
        <v/>
      </c>
      <c r="E17" s="48"/>
      <c r="G17" s="323"/>
      <c r="H17" s="324"/>
      <c r="I17" s="324"/>
      <c r="J17" s="325"/>
    </row>
    <row r="18" spans="1:12" ht="13.5" thickBot="1" x14ac:dyDescent="0.25">
      <c r="B18" s="47" t="s">
        <v>193</v>
      </c>
      <c r="C18" s="46">
        <v>60</v>
      </c>
      <c r="D18" s="56">
        <f t="shared" si="0"/>
        <v>5.8846606512357787E-3</v>
      </c>
      <c r="E18" s="48">
        <v>10</v>
      </c>
      <c r="G18" s="323"/>
      <c r="H18" s="324"/>
      <c r="I18" s="324"/>
      <c r="J18" s="325"/>
    </row>
    <row r="19" spans="1:12" ht="13.5" thickBot="1" x14ac:dyDescent="0.25">
      <c r="B19" s="47" t="s">
        <v>194</v>
      </c>
      <c r="C19" s="46">
        <v>940</v>
      </c>
      <c r="D19" s="56">
        <f t="shared" si="0"/>
        <v>9.2193016869360531E-2</v>
      </c>
      <c r="E19" s="48">
        <v>10</v>
      </c>
      <c r="G19" s="323"/>
      <c r="H19" s="324"/>
      <c r="I19" s="324"/>
      <c r="J19" s="325"/>
    </row>
    <row r="20" spans="1:12" ht="13.5" thickBot="1" x14ac:dyDescent="0.25">
      <c r="B20" s="15" t="s">
        <v>0</v>
      </c>
      <c r="C20" s="7">
        <f>SUM(C12:C19)</f>
        <v>10196</v>
      </c>
      <c r="D20" s="56">
        <f t="shared" ref="D20" si="1">IF($C$20=0,"0",IF(C20/$C$20=0,"",C20/$C$20))</f>
        <v>1</v>
      </c>
      <c r="E20" s="16"/>
      <c r="G20" s="326"/>
      <c r="H20" s="327"/>
      <c r="I20" s="327"/>
      <c r="J20" s="328"/>
    </row>
    <row r="21" spans="1:12" ht="6.75" customHeight="1" x14ac:dyDescent="0.2"/>
    <row r="22" spans="1:12" ht="24" customHeight="1" thickBot="1" x14ac:dyDescent="0.25">
      <c r="A22" s="17"/>
      <c r="B22" s="18" t="s">
        <v>5</v>
      </c>
      <c r="C22" s="19" t="s">
        <v>1</v>
      </c>
      <c r="D22" s="20" t="s">
        <v>8</v>
      </c>
      <c r="E22" s="20" t="s">
        <v>7</v>
      </c>
      <c r="F22" s="60" t="s">
        <v>31</v>
      </c>
      <c r="G22" s="18" t="s">
        <v>26</v>
      </c>
      <c r="H22" s="17" t="s">
        <v>1</v>
      </c>
      <c r="I22" s="20" t="s">
        <v>8</v>
      </c>
      <c r="J22" s="20" t="s">
        <v>9</v>
      </c>
    </row>
    <row r="23" spans="1:12" ht="15" customHeight="1" thickBot="1" x14ac:dyDescent="0.25">
      <c r="B23" s="49" t="s">
        <v>195</v>
      </c>
      <c r="C23" s="57">
        <v>10</v>
      </c>
      <c r="D23" s="69">
        <v>3</v>
      </c>
      <c r="E23" s="52">
        <v>39</v>
      </c>
      <c r="F23" s="53">
        <v>90</v>
      </c>
      <c r="G23" s="49"/>
      <c r="H23" s="48"/>
      <c r="I23" s="48"/>
      <c r="J23" s="21" t="str">
        <f>IFERROR(D23*E23/I23,"-")</f>
        <v>-</v>
      </c>
    </row>
    <row r="24" spans="1:12" ht="15" customHeight="1" thickBot="1" x14ac:dyDescent="0.25">
      <c r="B24" s="49" t="s">
        <v>196</v>
      </c>
      <c r="C24" s="57">
        <v>9</v>
      </c>
      <c r="D24" s="69">
        <v>7.3</v>
      </c>
      <c r="E24" s="52">
        <v>14</v>
      </c>
      <c r="F24" s="53">
        <v>90</v>
      </c>
      <c r="G24" s="49"/>
      <c r="H24" s="48"/>
      <c r="I24" s="48"/>
      <c r="J24" s="21" t="str">
        <f>IFERROR(D24*E24/I24,"-")</f>
        <v>-</v>
      </c>
    </row>
    <row r="25" spans="1:12" s="22" customFormat="1" ht="15" customHeight="1" thickBot="1" x14ac:dyDescent="0.3">
      <c r="B25" s="51" t="s">
        <v>197</v>
      </c>
      <c r="C25" s="57">
        <v>2</v>
      </c>
      <c r="D25" s="69">
        <v>4</v>
      </c>
      <c r="E25" s="52">
        <v>20</v>
      </c>
      <c r="F25" s="53">
        <v>10</v>
      </c>
      <c r="G25" s="51"/>
      <c r="H25" s="57"/>
      <c r="I25" s="57"/>
      <c r="J25" s="23" t="str">
        <f t="shared" ref="J25:J28" si="2">IFERROR(D25*E25/I25,"-")</f>
        <v>-</v>
      </c>
      <c r="L25" s="24"/>
    </row>
    <row r="26" spans="1:12" ht="14.25" customHeight="1" thickBot="1" x14ac:dyDescent="0.25">
      <c r="B26" s="49" t="s">
        <v>183</v>
      </c>
      <c r="C26" s="57"/>
      <c r="D26" s="69"/>
      <c r="E26" s="52"/>
      <c r="F26" s="53"/>
      <c r="G26" s="49"/>
      <c r="H26" s="48"/>
      <c r="I26" s="48"/>
      <c r="J26" s="23" t="str">
        <f t="shared" si="2"/>
        <v>-</v>
      </c>
    </row>
    <row r="27" spans="1:12" ht="14.25" customHeight="1" thickBot="1" x14ac:dyDescent="0.25">
      <c r="B27" s="49" t="s">
        <v>184</v>
      </c>
      <c r="C27" s="57"/>
      <c r="D27" s="69"/>
      <c r="E27" s="52"/>
      <c r="F27" s="53"/>
      <c r="G27" s="49"/>
      <c r="H27" s="48"/>
      <c r="I27" s="48"/>
      <c r="J27" s="23" t="str">
        <f t="shared" si="2"/>
        <v>-</v>
      </c>
    </row>
    <row r="28" spans="1:12" ht="14.25" customHeight="1" thickBot="1" x14ac:dyDescent="0.25">
      <c r="B28" s="49" t="s">
        <v>185</v>
      </c>
      <c r="C28" s="57"/>
      <c r="D28" s="69"/>
      <c r="E28" s="52"/>
      <c r="F28" s="53"/>
      <c r="G28" s="49"/>
      <c r="H28" s="48"/>
      <c r="I28" s="48"/>
      <c r="J28" s="23" t="str">
        <f t="shared" si="2"/>
        <v>-</v>
      </c>
    </row>
    <row r="29" spans="1:12" ht="6.75" customHeight="1" x14ac:dyDescent="0.2">
      <c r="J29" s="25"/>
    </row>
    <row r="30" spans="1:12" ht="23.25" thickBot="1" x14ac:dyDescent="0.25">
      <c r="A30" s="26"/>
      <c r="B30" s="27" t="s">
        <v>17</v>
      </c>
      <c r="C30" s="58" t="s">
        <v>18</v>
      </c>
      <c r="D30" s="28" t="s">
        <v>19</v>
      </c>
      <c r="E30" s="29"/>
      <c r="F30" s="26"/>
      <c r="G30" s="26" t="s">
        <v>27</v>
      </c>
      <c r="H30" s="26"/>
      <c r="I30" s="26"/>
      <c r="J30" s="26"/>
    </row>
    <row r="31" spans="1:12" ht="13.5" thickBot="1" x14ac:dyDescent="0.25">
      <c r="B31" s="54" t="s">
        <v>221</v>
      </c>
      <c r="C31" s="48" t="s">
        <v>198</v>
      </c>
      <c r="D31" s="48" t="s">
        <v>199</v>
      </c>
      <c r="G31" s="333"/>
      <c r="H31" s="334"/>
      <c r="I31" s="334"/>
      <c r="J31" s="335"/>
    </row>
    <row r="32" spans="1:12" ht="6.75" customHeight="1" x14ac:dyDescent="0.2"/>
    <row r="33" spans="1:10" ht="13.5" thickBot="1" x14ac:dyDescent="0.25">
      <c r="A33" s="30"/>
      <c r="B33" s="31" t="s">
        <v>20</v>
      </c>
      <c r="C33" s="32" t="s">
        <v>21</v>
      </c>
      <c r="D33" s="32" t="s">
        <v>22</v>
      </c>
      <c r="E33" s="32"/>
      <c r="F33" s="30"/>
      <c r="G33" s="30" t="s">
        <v>27</v>
      </c>
      <c r="H33" s="30"/>
      <c r="I33" s="30"/>
      <c r="J33" s="30"/>
    </row>
    <row r="34" spans="1:10" x14ac:dyDescent="0.2">
      <c r="B34" s="49" t="s">
        <v>52</v>
      </c>
      <c r="C34" s="48">
        <v>25.28</v>
      </c>
      <c r="D34" s="50">
        <v>37</v>
      </c>
      <c r="E34" s="33" t="s">
        <v>30</v>
      </c>
      <c r="G34" s="320" t="s">
        <v>222</v>
      </c>
      <c r="H34" s="321"/>
      <c r="I34" s="321"/>
      <c r="J34" s="322"/>
    </row>
    <row r="35" spans="1:10" x14ac:dyDescent="0.2">
      <c r="B35" s="49" t="s">
        <v>200</v>
      </c>
      <c r="C35" s="48">
        <v>15</v>
      </c>
      <c r="D35" s="55">
        <v>80</v>
      </c>
      <c r="E35" s="33" t="s">
        <v>30</v>
      </c>
      <c r="G35" s="323"/>
      <c r="H35" s="324"/>
      <c r="I35" s="324"/>
      <c r="J35" s="325"/>
    </row>
    <row r="36" spans="1:10" ht="13.5" thickBot="1" x14ac:dyDescent="0.25">
      <c r="B36" s="73" t="s">
        <v>46</v>
      </c>
      <c r="C36" s="74">
        <f>IF(C20=0,"",C34/C20*1000)</f>
        <v>2.4794036877206751</v>
      </c>
      <c r="D36" s="72" t="s">
        <v>47</v>
      </c>
      <c r="E36" s="8"/>
      <c r="G36" s="326"/>
      <c r="H36" s="327"/>
      <c r="I36" s="327"/>
      <c r="J36" s="328"/>
    </row>
    <row r="37" spans="1:10" ht="6.75" customHeight="1" x14ac:dyDescent="0.2">
      <c r="D37" s="6"/>
    </row>
    <row r="38" spans="1:10" ht="13.5" thickBot="1" x14ac:dyDescent="0.25">
      <c r="A38" s="34"/>
      <c r="B38" s="35" t="s">
        <v>2</v>
      </c>
      <c r="C38" s="34" t="s">
        <v>22</v>
      </c>
      <c r="D38" s="36"/>
      <c r="E38" s="36" t="s">
        <v>28</v>
      </c>
      <c r="F38" s="36"/>
      <c r="G38" s="34" t="s">
        <v>27</v>
      </c>
      <c r="H38" s="34"/>
      <c r="I38" s="34"/>
      <c r="J38" s="34"/>
    </row>
    <row r="39" spans="1:10" ht="13.5" thickBot="1" x14ac:dyDescent="0.25">
      <c r="B39" s="49" t="s">
        <v>36</v>
      </c>
      <c r="C39" s="48">
        <v>37</v>
      </c>
      <c r="D39" s="37" t="s">
        <v>30</v>
      </c>
      <c r="E39" s="46">
        <v>10</v>
      </c>
      <c r="G39" s="320" t="s">
        <v>225</v>
      </c>
      <c r="H39" s="321"/>
      <c r="I39" s="321"/>
      <c r="J39" s="322"/>
    </row>
    <row r="40" spans="1:10" ht="13.5" thickBot="1" x14ac:dyDescent="0.25">
      <c r="B40" s="49"/>
      <c r="C40" s="48">
        <v>45</v>
      </c>
      <c r="D40" s="37" t="s">
        <v>30</v>
      </c>
      <c r="E40" s="46">
        <v>15</v>
      </c>
      <c r="G40" s="323"/>
      <c r="H40" s="324"/>
      <c r="I40" s="324"/>
      <c r="J40" s="325"/>
    </row>
    <row r="41" spans="1:10" ht="13.5" thickBot="1" x14ac:dyDescent="0.25">
      <c r="B41" s="16"/>
      <c r="C41" s="48">
        <v>52</v>
      </c>
      <c r="D41" s="37" t="s">
        <v>30</v>
      </c>
      <c r="E41" s="46">
        <v>20</v>
      </c>
      <c r="G41" s="323"/>
      <c r="H41" s="324"/>
      <c r="I41" s="324"/>
      <c r="J41" s="325"/>
    </row>
    <row r="42" spans="1:10" ht="13.5" thickBot="1" x14ac:dyDescent="0.25">
      <c r="B42" s="49" t="s">
        <v>35</v>
      </c>
      <c r="C42" s="48">
        <v>67</v>
      </c>
      <c r="D42" s="37" t="s">
        <v>182</v>
      </c>
      <c r="E42" s="46">
        <v>45</v>
      </c>
      <c r="F42" s="283" t="s">
        <v>217</v>
      </c>
      <c r="G42" s="323"/>
      <c r="H42" s="324"/>
      <c r="I42" s="324"/>
      <c r="J42" s="325"/>
    </row>
    <row r="43" spans="1:10" ht="13.5" thickBot="1" x14ac:dyDescent="0.25">
      <c r="B43" s="49" t="s">
        <v>181</v>
      </c>
      <c r="C43" s="48">
        <v>72</v>
      </c>
      <c r="D43" s="37" t="s">
        <v>182</v>
      </c>
      <c r="E43" s="46">
        <v>15</v>
      </c>
      <c r="G43" s="323"/>
      <c r="H43" s="324"/>
      <c r="I43" s="324"/>
      <c r="J43" s="325"/>
    </row>
    <row r="44" spans="1:10" ht="13.5" thickBot="1" x14ac:dyDescent="0.25">
      <c r="B44" s="49" t="s">
        <v>24</v>
      </c>
      <c r="C44" s="48">
        <v>78</v>
      </c>
      <c r="D44" s="37" t="s">
        <v>30</v>
      </c>
      <c r="E44" s="46" t="s">
        <v>201</v>
      </c>
      <c r="G44" s="326"/>
      <c r="H44" s="327"/>
      <c r="I44" s="327"/>
      <c r="J44" s="328"/>
    </row>
    <row r="45" spans="1:10" ht="6.75" customHeight="1" x14ac:dyDescent="0.2"/>
    <row r="46" spans="1:10" ht="13.5" thickBot="1" x14ac:dyDescent="0.25">
      <c r="A46" s="38"/>
      <c r="B46" s="39" t="s">
        <v>50</v>
      </c>
      <c r="C46" s="40"/>
      <c r="D46" s="40"/>
      <c r="E46" s="38"/>
      <c r="F46" s="40"/>
      <c r="G46" s="38" t="s">
        <v>27</v>
      </c>
      <c r="H46" s="38"/>
      <c r="I46" s="38"/>
      <c r="J46" s="38"/>
    </row>
    <row r="47" spans="1:10" x14ac:dyDescent="0.2">
      <c r="B47" s="49" t="s">
        <v>51</v>
      </c>
      <c r="C47" s="48">
        <v>33.5</v>
      </c>
      <c r="D47" s="4" t="s">
        <v>21</v>
      </c>
      <c r="E47" s="4" t="s">
        <v>218</v>
      </c>
      <c r="G47" s="320" t="s">
        <v>224</v>
      </c>
      <c r="H47" s="321"/>
      <c r="I47" s="321"/>
      <c r="J47" s="322"/>
    </row>
    <row r="48" spans="1:10" ht="13.5" thickBot="1" x14ac:dyDescent="0.25">
      <c r="B48" s="49" t="s">
        <v>223</v>
      </c>
      <c r="C48" s="48">
        <v>1070</v>
      </c>
      <c r="G48" s="326"/>
      <c r="H48" s="327"/>
      <c r="I48" s="327"/>
      <c r="J48" s="328"/>
    </row>
    <row r="49" spans="1:15" ht="6.75" customHeight="1" x14ac:dyDescent="0.2">
      <c r="C49" s="6"/>
    </row>
    <row r="50" spans="1:15" ht="13.5" thickBot="1" x14ac:dyDescent="0.25">
      <c r="A50" s="41"/>
      <c r="B50" s="42" t="s">
        <v>3</v>
      </c>
      <c r="C50" s="332" t="s">
        <v>29</v>
      </c>
      <c r="D50" s="332"/>
      <c r="E50" s="41"/>
      <c r="F50" s="86"/>
      <c r="G50" s="41" t="s">
        <v>27</v>
      </c>
      <c r="H50" s="41"/>
      <c r="I50" s="41"/>
      <c r="J50" s="41"/>
    </row>
    <row r="51" spans="1:15" ht="13.5" thickBot="1" x14ac:dyDescent="0.25">
      <c r="B51" s="43" t="s">
        <v>25</v>
      </c>
      <c r="C51" s="330">
        <v>90</v>
      </c>
      <c r="D51" s="331"/>
      <c r="G51" s="320"/>
      <c r="H51" s="321"/>
      <c r="I51" s="321"/>
      <c r="J51" s="322"/>
    </row>
    <row r="52" spans="1:15" ht="13.5" thickBot="1" x14ac:dyDescent="0.25">
      <c r="A52" s="5"/>
      <c r="C52" s="329" t="s">
        <v>34</v>
      </c>
      <c r="D52" s="329"/>
      <c r="G52" s="323"/>
      <c r="H52" s="324"/>
      <c r="I52" s="324"/>
      <c r="J52" s="325"/>
    </row>
    <row r="53" spans="1:15" ht="13.5" thickBot="1" x14ac:dyDescent="0.25">
      <c r="B53" s="43" t="str">
        <f t="shared" ref="B53:B58" si="3">IF(G23="",IF(B23="","",B23),G23)</f>
        <v>a Challenger</v>
      </c>
      <c r="C53" s="338">
        <f>IF(F23="","-",$C$51-F23)</f>
        <v>0</v>
      </c>
      <c r="D53" s="339"/>
      <c r="G53" s="323"/>
      <c r="H53" s="324"/>
      <c r="I53" s="324"/>
      <c r="J53" s="325"/>
    </row>
    <row r="54" spans="1:15" ht="13.5" thickBot="1" x14ac:dyDescent="0.25">
      <c r="B54" s="43" t="str">
        <f t="shared" si="3"/>
        <v>b Northern Brewer</v>
      </c>
      <c r="C54" s="338" t="str">
        <f>IF(F24=F23,IF(F24="","-","samen met vorige"),IF(F24="",IF(SUM($C$53:C53)=$C$51,"-","Resttijd "&amp;$C$51-SUM($C$53:C53)),F23-F24))</f>
        <v>samen met vorige</v>
      </c>
      <c r="D54" s="339"/>
      <c r="G54" s="323"/>
      <c r="H54" s="324"/>
      <c r="I54" s="324"/>
      <c r="J54" s="325"/>
    </row>
    <row r="55" spans="1:15" ht="13.5" thickBot="1" x14ac:dyDescent="0.25">
      <c r="B55" s="43" t="str">
        <f t="shared" si="3"/>
        <v>c Saaz</v>
      </c>
      <c r="C55" s="338">
        <f>IF(F25=F24,IF(F25="","-","samen met vorige"),IF(F25="",IF(SUM($C$53:C54)=$C$51,"-","Resttijd "&amp;$C$51-SUM($C$53:C54)),F24-F25))</f>
        <v>80</v>
      </c>
      <c r="D55" s="339"/>
      <c r="G55" s="323"/>
      <c r="H55" s="324"/>
      <c r="I55" s="324"/>
      <c r="J55" s="325"/>
      <c r="L55" s="337"/>
      <c r="M55" s="337"/>
      <c r="N55" s="337"/>
      <c r="O55" s="337"/>
    </row>
    <row r="56" spans="1:15" ht="13.5" thickBot="1" x14ac:dyDescent="0.25">
      <c r="B56" s="43" t="str">
        <f t="shared" si="3"/>
        <v>d</v>
      </c>
      <c r="C56" s="338" t="str">
        <f>IF(F26=F25,IF(F26="","-","samen met vorige"),IF(F26="",IF(SUM($C$53:C55)=$C$51,"-","Resttijd "&amp;$C$51-SUM($C$53:C55)),F25-F26))</f>
        <v>Resttijd 10</v>
      </c>
      <c r="D56" s="339"/>
      <c r="G56" s="323"/>
      <c r="H56" s="324"/>
      <c r="I56" s="324"/>
      <c r="J56" s="325"/>
    </row>
    <row r="57" spans="1:15" ht="13.5" thickBot="1" x14ac:dyDescent="0.25">
      <c r="B57" s="43" t="str">
        <f t="shared" si="3"/>
        <v>e</v>
      </c>
      <c r="C57" s="338" t="str">
        <f>IF(F27=F26,IF(F27="","-","samen met vorige"),IF(F27="",IF(SUM($C$53:C56)=$C$51,"-","Resttijd "&amp;$C$51-SUM($C$53:C56)),F26-F27))</f>
        <v>-</v>
      </c>
      <c r="D57" s="339"/>
      <c r="G57" s="323"/>
      <c r="H57" s="324"/>
      <c r="I57" s="324"/>
      <c r="J57" s="325"/>
    </row>
    <row r="58" spans="1:15" ht="13.5" thickBot="1" x14ac:dyDescent="0.25">
      <c r="B58" s="43" t="str">
        <f t="shared" si="3"/>
        <v>f</v>
      </c>
      <c r="C58" s="338" t="str">
        <f>IF(F28=F27,IF(F28="","-","samen met vorige"),IF(F28="",IF(SUM($C$53:C57)=$C$51,"-","Resttijd "&amp;$C$51-SUM($C$53:C57)),F27-F28))</f>
        <v>-</v>
      </c>
      <c r="D58" s="339"/>
      <c r="G58" s="323"/>
      <c r="H58" s="324"/>
      <c r="I58" s="324"/>
      <c r="J58" s="325"/>
    </row>
    <row r="59" spans="1:15" ht="13.5" thickBot="1" x14ac:dyDescent="0.25">
      <c r="B59" s="70"/>
      <c r="C59" s="338" t="str">
        <f>IF(F29=F28,IF(F29="","-","samen met vorige"),IF(F29="",IF(SUM($C$53:C58)=$C$51,"-","Resttijd "&amp;$C$51-SUM($C$53:C58)),F28-F29))</f>
        <v>-</v>
      </c>
      <c r="D59" s="339"/>
      <c r="G59" s="326"/>
      <c r="H59" s="327"/>
      <c r="I59" s="327"/>
      <c r="J59" s="328"/>
    </row>
    <row r="60" spans="1:15" ht="6" customHeight="1" x14ac:dyDescent="0.2">
      <c r="B60" s="44"/>
      <c r="C60" s="45"/>
      <c r="D60" s="45"/>
    </row>
    <row r="61" spans="1:15" x14ac:dyDescent="0.2">
      <c r="A61" s="59"/>
      <c r="B61" s="61" t="s">
        <v>37</v>
      </c>
      <c r="C61" s="59"/>
      <c r="D61" s="59"/>
      <c r="E61" s="59"/>
      <c r="F61" s="59"/>
      <c r="G61" s="59"/>
      <c r="H61" s="59"/>
      <c r="I61" s="59"/>
      <c r="J61" s="59"/>
    </row>
    <row r="62" spans="1:15" x14ac:dyDescent="0.2">
      <c r="B62" s="65" t="s">
        <v>42</v>
      </c>
      <c r="C62" s="67" t="s">
        <v>43</v>
      </c>
      <c r="D62" s="84">
        <v>1</v>
      </c>
      <c r="E62" s="340" t="s">
        <v>49</v>
      </c>
      <c r="F62" s="340"/>
    </row>
    <row r="63" spans="1:15" x14ac:dyDescent="0.2">
      <c r="D63" s="76">
        <v>13</v>
      </c>
      <c r="E63" s="77">
        <v>27</v>
      </c>
      <c r="F63" s="75">
        <v>6</v>
      </c>
      <c r="G63" s="62" t="s">
        <v>39</v>
      </c>
      <c r="H63" s="49">
        <v>1014</v>
      </c>
    </row>
    <row r="64" spans="1:15" x14ac:dyDescent="0.2">
      <c r="C64" s="341" t="s">
        <v>48</v>
      </c>
      <c r="D64" s="341"/>
      <c r="E64" s="341"/>
      <c r="F64" s="341"/>
      <c r="G64" s="63" t="s">
        <v>38</v>
      </c>
      <c r="H64" s="49">
        <v>4.5</v>
      </c>
      <c r="I64" s="64" t="s">
        <v>239</v>
      </c>
    </row>
    <row r="65" spans="1:10" ht="15" customHeight="1" x14ac:dyDescent="0.2">
      <c r="C65" s="68">
        <f>IF(H3="","",H3)</f>
        <v>43834</v>
      </c>
      <c r="D65" s="87">
        <f>IF(D63="","",C65+D63)</f>
        <v>43847</v>
      </c>
      <c r="E65" s="87">
        <f>IF(E63="","",D65+E63)</f>
        <v>43874</v>
      </c>
      <c r="F65" s="88">
        <f>IF(F63="","",E65+(F63*7))</f>
        <v>43916</v>
      </c>
    </row>
    <row r="66" spans="1:10" x14ac:dyDescent="0.2">
      <c r="E66" s="71" t="s">
        <v>40</v>
      </c>
      <c r="F66" s="71" t="s">
        <v>41</v>
      </c>
    </row>
    <row r="67" spans="1:10" ht="6" customHeight="1" x14ac:dyDescent="0.2"/>
    <row r="68" spans="1:10" x14ac:dyDescent="0.2">
      <c r="A68" s="336" t="s">
        <v>44</v>
      </c>
      <c r="B68" s="336"/>
      <c r="C68" s="336"/>
      <c r="D68" s="336"/>
      <c r="E68" s="336"/>
      <c r="F68" s="336"/>
      <c r="G68" s="336"/>
      <c r="H68" s="336"/>
      <c r="I68" s="336"/>
      <c r="J68" s="336"/>
    </row>
    <row r="70" spans="1:10" x14ac:dyDescent="0.2">
      <c r="D70" s="84"/>
      <c r="E70" s="85"/>
      <c r="F70" s="66"/>
    </row>
  </sheetData>
  <mergeCells count="23">
    <mergeCell ref="A68:J68"/>
    <mergeCell ref="G39:J44"/>
    <mergeCell ref="G47:J48"/>
    <mergeCell ref="G51:J59"/>
    <mergeCell ref="L55:O55"/>
    <mergeCell ref="C59:D59"/>
    <mergeCell ref="C53:D53"/>
    <mergeCell ref="C54:D54"/>
    <mergeCell ref="C55:D55"/>
    <mergeCell ref="C58:D58"/>
    <mergeCell ref="C56:D56"/>
    <mergeCell ref="C57:D57"/>
    <mergeCell ref="E62:F62"/>
    <mergeCell ref="C64:F64"/>
    <mergeCell ref="H3:J3"/>
    <mergeCell ref="E3:F3"/>
    <mergeCell ref="B3:C3"/>
    <mergeCell ref="G12:J20"/>
    <mergeCell ref="C52:D52"/>
    <mergeCell ref="C51:D51"/>
    <mergeCell ref="C50:D50"/>
    <mergeCell ref="G34:J36"/>
    <mergeCell ref="G31:J31"/>
  </mergeCells>
  <pageMargins left="0.23622047244094491" right="0.23622047244094491" top="0.19685039370078741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59"/>
  <sheetViews>
    <sheetView zoomScaleNormal="100" workbookViewId="0">
      <selection activeCell="P4" sqref="P4"/>
    </sheetView>
  </sheetViews>
  <sheetFormatPr defaultRowHeight="16.5" x14ac:dyDescent="0.3"/>
  <cols>
    <col min="1" max="1" width="3.42578125" style="142" customWidth="1"/>
    <col min="2" max="3" width="9.140625" style="142"/>
    <col min="4" max="4" width="11.140625" style="142" customWidth="1"/>
    <col min="5" max="10" width="9.140625" style="142"/>
    <col min="11" max="11" width="10.28515625" style="142" customWidth="1"/>
    <col min="12" max="12" width="9.140625" style="142"/>
    <col min="13" max="13" width="9.7109375" style="142" customWidth="1"/>
    <col min="14" max="16384" width="9.140625" style="89"/>
  </cols>
  <sheetData>
    <row r="1" spans="1:13" ht="19.5" x14ac:dyDescent="0.4">
      <c r="A1" s="143" t="s">
        <v>53</v>
      </c>
      <c r="B1" s="144"/>
      <c r="C1" s="144"/>
      <c r="D1" s="144"/>
      <c r="E1" s="144"/>
      <c r="F1" s="145"/>
      <c r="G1" s="149" t="s">
        <v>172</v>
      </c>
      <c r="H1" s="150"/>
      <c r="I1" s="150"/>
      <c r="J1" s="151" t="s">
        <v>173</v>
      </c>
      <c r="K1" s="152"/>
      <c r="L1" s="152"/>
      <c r="M1" s="153"/>
    </row>
    <row r="2" spans="1:13" ht="20.25" thickBot="1" x14ac:dyDescent="0.45">
      <c r="A2" s="146"/>
      <c r="B2" s="147"/>
      <c r="C2" s="147"/>
      <c r="D2" s="147"/>
      <c r="E2" s="147"/>
      <c r="F2" s="148"/>
      <c r="G2" s="90"/>
      <c r="H2" s="90"/>
      <c r="I2" s="90"/>
      <c r="J2" s="91" t="s">
        <v>174</v>
      </c>
      <c r="K2" s="92"/>
      <c r="L2" s="92"/>
      <c r="M2" s="93"/>
    </row>
    <row r="3" spans="1:13" ht="19.5" x14ac:dyDescent="0.4">
      <c r="A3" s="154" t="s">
        <v>61</v>
      </c>
      <c r="B3" s="155"/>
      <c r="C3" s="155"/>
      <c r="D3" s="156"/>
      <c r="E3" s="157"/>
      <c r="F3" s="157"/>
      <c r="G3" s="157"/>
      <c r="H3" s="157"/>
      <c r="I3" s="157"/>
      <c r="J3" s="94"/>
      <c r="K3" s="94"/>
      <c r="L3" s="94"/>
      <c r="M3" s="95"/>
    </row>
    <row r="4" spans="1:13" ht="19.5" x14ac:dyDescent="0.4">
      <c r="A4" s="158">
        <v>1</v>
      </c>
      <c r="B4" s="159" t="s">
        <v>60</v>
      </c>
      <c r="C4" s="159"/>
      <c r="D4" s="160"/>
      <c r="E4" s="161" t="s">
        <v>169</v>
      </c>
      <c r="F4" s="162" t="s">
        <v>144</v>
      </c>
      <c r="G4" s="162" t="s">
        <v>145</v>
      </c>
      <c r="H4" s="162" t="s">
        <v>146</v>
      </c>
      <c r="I4" s="163" t="s">
        <v>106</v>
      </c>
      <c r="J4" s="97"/>
      <c r="K4" s="98"/>
      <c r="L4" s="98"/>
      <c r="M4" s="99"/>
    </row>
    <row r="5" spans="1:13" ht="19.5" x14ac:dyDescent="0.4">
      <c r="A5" s="164">
        <v>2</v>
      </c>
      <c r="B5" s="165" t="s">
        <v>56</v>
      </c>
      <c r="C5" s="165"/>
      <c r="D5" s="166"/>
      <c r="E5" s="167" t="s">
        <v>147</v>
      </c>
      <c r="F5" s="168"/>
      <c r="G5" s="167" t="s">
        <v>148</v>
      </c>
      <c r="H5" s="168"/>
      <c r="I5" s="169" t="s">
        <v>149</v>
      </c>
      <c r="J5" s="169" t="s">
        <v>150</v>
      </c>
      <c r="K5" s="167" t="s">
        <v>106</v>
      </c>
      <c r="L5" s="103"/>
      <c r="M5" s="104"/>
    </row>
    <row r="6" spans="1:13" ht="19.5" x14ac:dyDescent="0.4">
      <c r="A6" s="164">
        <v>3</v>
      </c>
      <c r="B6" s="165" t="s">
        <v>58</v>
      </c>
      <c r="C6" s="165"/>
      <c r="D6" s="166"/>
      <c r="E6" s="169" t="s">
        <v>151</v>
      </c>
      <c r="F6" s="169" t="s">
        <v>152</v>
      </c>
      <c r="G6" s="170" t="s">
        <v>153</v>
      </c>
      <c r="H6" s="169" t="s">
        <v>154</v>
      </c>
      <c r="I6" s="169" t="s">
        <v>155</v>
      </c>
      <c r="J6" s="179" t="s">
        <v>156</v>
      </c>
      <c r="K6" s="180" t="s">
        <v>157</v>
      </c>
      <c r="L6" s="183"/>
      <c r="M6" s="184"/>
    </row>
    <row r="7" spans="1:13" ht="19.5" x14ac:dyDescent="0.4">
      <c r="A7" s="164">
        <v>4</v>
      </c>
      <c r="B7" s="171" t="s">
        <v>158</v>
      </c>
      <c r="C7" s="165"/>
      <c r="D7" s="166"/>
      <c r="E7" s="167" t="s">
        <v>160</v>
      </c>
      <c r="F7" s="168"/>
      <c r="G7" s="169" t="s">
        <v>161</v>
      </c>
      <c r="H7" s="169" t="s">
        <v>162</v>
      </c>
      <c r="I7" s="167" t="s">
        <v>163</v>
      </c>
      <c r="J7" s="168"/>
      <c r="K7" s="180" t="s">
        <v>106</v>
      </c>
      <c r="L7" s="105"/>
      <c r="M7" s="106"/>
    </row>
    <row r="8" spans="1:13" ht="20.25" thickBot="1" x14ac:dyDescent="0.45">
      <c r="A8" s="172">
        <v>5</v>
      </c>
      <c r="B8" s="173" t="s">
        <v>159</v>
      </c>
      <c r="C8" s="174"/>
      <c r="D8" s="175"/>
      <c r="E8" s="176" t="s">
        <v>164</v>
      </c>
      <c r="F8" s="177" t="s">
        <v>165</v>
      </c>
      <c r="G8" s="177" t="s">
        <v>166</v>
      </c>
      <c r="H8" s="177" t="s">
        <v>167</v>
      </c>
      <c r="I8" s="178" t="s">
        <v>168</v>
      </c>
      <c r="J8" s="181"/>
      <c r="K8" s="182" t="s">
        <v>106</v>
      </c>
      <c r="L8" s="109"/>
      <c r="M8" s="110"/>
    </row>
    <row r="9" spans="1:13" ht="19.5" x14ac:dyDescent="0.4">
      <c r="A9" s="185" t="s">
        <v>177</v>
      </c>
      <c r="B9" s="186"/>
      <c r="C9" s="187"/>
      <c r="D9" s="188"/>
      <c r="E9" s="189" t="s">
        <v>178</v>
      </c>
      <c r="F9" s="189"/>
      <c r="G9" s="189"/>
      <c r="H9" s="190" t="s">
        <v>120</v>
      </c>
      <c r="I9" s="189"/>
      <c r="J9" s="191"/>
      <c r="K9" s="186"/>
      <c r="L9" s="186"/>
      <c r="M9" s="192"/>
    </row>
    <row r="10" spans="1:13" ht="19.5" x14ac:dyDescent="0.4">
      <c r="A10" s="190"/>
      <c r="B10" s="193" t="s">
        <v>121</v>
      </c>
      <c r="C10" s="187"/>
      <c r="D10" s="188"/>
      <c r="E10" s="194" t="s">
        <v>73</v>
      </c>
      <c r="F10" s="195" t="s">
        <v>74</v>
      </c>
      <c r="G10" s="194" t="s">
        <v>75</v>
      </c>
      <c r="H10" s="196" t="s">
        <v>73</v>
      </c>
      <c r="I10" s="195" t="s">
        <v>74</v>
      </c>
      <c r="J10" s="197" t="s">
        <v>75</v>
      </c>
      <c r="K10" s="198" t="s">
        <v>122</v>
      </c>
      <c r="L10" s="199"/>
      <c r="M10" s="200"/>
    </row>
    <row r="11" spans="1:13" ht="15.75" customHeight="1" x14ac:dyDescent="0.35">
      <c r="A11" s="185">
        <v>1</v>
      </c>
      <c r="B11" s="201" t="s">
        <v>134</v>
      </c>
      <c r="C11" s="202"/>
      <c r="D11" s="203"/>
      <c r="E11" s="111"/>
      <c r="F11" s="111"/>
      <c r="G11" s="112"/>
      <c r="H11" s="113"/>
      <c r="I11" s="111"/>
      <c r="J11" s="111"/>
      <c r="K11" s="211" t="s">
        <v>77</v>
      </c>
      <c r="L11" s="212"/>
      <c r="M11" s="213"/>
    </row>
    <row r="12" spans="1:13" ht="15" customHeight="1" x14ac:dyDescent="0.35">
      <c r="A12" s="185"/>
      <c r="B12" s="201" t="s">
        <v>135</v>
      </c>
      <c r="C12" s="202"/>
      <c r="D12" s="203"/>
      <c r="E12" s="111"/>
      <c r="F12" s="111"/>
      <c r="G12" s="112"/>
      <c r="H12" s="113"/>
      <c r="I12" s="111"/>
      <c r="J12" s="111"/>
      <c r="K12" s="211" t="s">
        <v>78</v>
      </c>
      <c r="L12" s="212"/>
      <c r="M12" s="213"/>
    </row>
    <row r="13" spans="1:13" ht="15" customHeight="1" x14ac:dyDescent="0.35">
      <c r="A13" s="185"/>
      <c r="B13" s="201" t="s">
        <v>95</v>
      </c>
      <c r="C13" s="202"/>
      <c r="D13" s="203"/>
      <c r="E13" s="111"/>
      <c r="F13" s="111"/>
      <c r="G13" s="112"/>
      <c r="H13" s="113"/>
      <c r="I13" s="111"/>
      <c r="J13" s="111"/>
      <c r="K13" s="211" t="s">
        <v>79</v>
      </c>
      <c r="L13" s="212"/>
      <c r="M13" s="213"/>
    </row>
    <row r="14" spans="1:13" ht="15" customHeight="1" x14ac:dyDescent="0.35">
      <c r="A14" s="185"/>
      <c r="B14" s="204" t="s">
        <v>136</v>
      </c>
      <c r="C14" s="205"/>
      <c r="D14" s="206"/>
      <c r="E14" s="114"/>
      <c r="F14" s="114"/>
      <c r="G14" s="115"/>
      <c r="H14" s="116"/>
      <c r="I14" s="114"/>
      <c r="J14" s="114"/>
      <c r="K14" s="214" t="s">
        <v>80</v>
      </c>
      <c r="L14" s="215"/>
      <c r="M14" s="216"/>
    </row>
    <row r="15" spans="1:13" ht="15" customHeight="1" x14ac:dyDescent="0.35">
      <c r="A15" s="185"/>
      <c r="B15" s="201" t="s">
        <v>96</v>
      </c>
      <c r="C15" s="202"/>
      <c r="D15" s="203"/>
      <c r="E15" s="111"/>
      <c r="F15" s="111"/>
      <c r="G15" s="112"/>
      <c r="H15" s="113"/>
      <c r="I15" s="111"/>
      <c r="J15" s="111"/>
      <c r="K15" s="211" t="s">
        <v>81</v>
      </c>
      <c r="L15" s="212"/>
      <c r="M15" s="213"/>
    </row>
    <row r="16" spans="1:13" ht="15.75" customHeight="1" x14ac:dyDescent="0.35">
      <c r="A16" s="185"/>
      <c r="B16" s="201" t="s">
        <v>131</v>
      </c>
      <c r="C16" s="202"/>
      <c r="D16" s="203"/>
      <c r="E16" s="111"/>
      <c r="F16" s="111"/>
      <c r="G16" s="112"/>
      <c r="H16" s="113"/>
      <c r="I16" s="111"/>
      <c r="J16" s="111"/>
      <c r="K16" s="211" t="s">
        <v>82</v>
      </c>
      <c r="L16" s="212"/>
      <c r="M16" s="213"/>
    </row>
    <row r="17" spans="1:13" ht="15" customHeight="1" x14ac:dyDescent="0.35">
      <c r="A17" s="185"/>
      <c r="B17" s="201" t="s">
        <v>132</v>
      </c>
      <c r="C17" s="202"/>
      <c r="D17" s="203"/>
      <c r="E17" s="111"/>
      <c r="F17" s="111"/>
      <c r="G17" s="112"/>
      <c r="H17" s="113"/>
      <c r="I17" s="111"/>
      <c r="J17" s="111"/>
      <c r="K17" s="211" t="s">
        <v>83</v>
      </c>
      <c r="L17" s="212"/>
      <c r="M17" s="213"/>
    </row>
    <row r="18" spans="1:13" ht="14.25" customHeight="1" x14ac:dyDescent="0.35">
      <c r="A18" s="185"/>
      <c r="B18" s="201" t="s">
        <v>137</v>
      </c>
      <c r="C18" s="202"/>
      <c r="D18" s="203"/>
      <c r="E18" s="111"/>
      <c r="F18" s="111"/>
      <c r="G18" s="112"/>
      <c r="H18" s="113"/>
      <c r="I18" s="111"/>
      <c r="J18" s="111"/>
      <c r="K18" s="211" t="s">
        <v>84</v>
      </c>
      <c r="L18" s="212"/>
      <c r="M18" s="213"/>
    </row>
    <row r="19" spans="1:13" ht="14.25" customHeight="1" x14ac:dyDescent="0.35">
      <c r="A19" s="185"/>
      <c r="B19" s="201" t="s">
        <v>133</v>
      </c>
      <c r="C19" s="202"/>
      <c r="D19" s="203"/>
      <c r="E19" s="111"/>
      <c r="F19" s="111"/>
      <c r="G19" s="112"/>
      <c r="H19" s="113"/>
      <c r="I19" s="111"/>
      <c r="J19" s="111"/>
      <c r="K19" s="211" t="s">
        <v>85</v>
      </c>
      <c r="L19" s="212"/>
      <c r="M19" s="213"/>
    </row>
    <row r="20" spans="1:13" ht="14.25" customHeight="1" x14ac:dyDescent="0.35">
      <c r="A20" s="185"/>
      <c r="B20" s="201" t="s">
        <v>138</v>
      </c>
      <c r="C20" s="202"/>
      <c r="D20" s="203"/>
      <c r="E20" s="111"/>
      <c r="F20" s="111"/>
      <c r="G20" s="112"/>
      <c r="H20" s="113"/>
      <c r="I20" s="111"/>
      <c r="J20" s="111"/>
      <c r="K20" s="211" t="s">
        <v>86</v>
      </c>
      <c r="L20" s="212"/>
      <c r="M20" s="213"/>
    </row>
    <row r="21" spans="1:13" ht="14.25" customHeight="1" x14ac:dyDescent="0.35">
      <c r="A21" s="185"/>
      <c r="B21" s="201" t="s">
        <v>139</v>
      </c>
      <c r="C21" s="202"/>
      <c r="D21" s="203"/>
      <c r="E21" s="111"/>
      <c r="F21" s="111"/>
      <c r="G21" s="112"/>
      <c r="H21" s="113"/>
      <c r="I21" s="111"/>
      <c r="J21" s="111"/>
      <c r="K21" s="211" t="s">
        <v>87</v>
      </c>
      <c r="L21" s="212"/>
      <c r="M21" s="213"/>
    </row>
    <row r="22" spans="1:13" ht="15.75" customHeight="1" x14ac:dyDescent="0.35">
      <c r="A22" s="185"/>
      <c r="B22" s="201" t="s">
        <v>97</v>
      </c>
      <c r="C22" s="202"/>
      <c r="D22" s="203"/>
      <c r="E22" s="111"/>
      <c r="F22" s="111"/>
      <c r="G22" s="112"/>
      <c r="H22" s="113"/>
      <c r="I22" s="111"/>
      <c r="J22" s="111"/>
      <c r="K22" s="211" t="s">
        <v>88</v>
      </c>
      <c r="L22" s="212"/>
      <c r="M22" s="213"/>
    </row>
    <row r="23" spans="1:13" ht="15" customHeight="1" x14ac:dyDescent="0.35">
      <c r="A23" s="185"/>
      <c r="B23" s="201" t="s">
        <v>140</v>
      </c>
      <c r="C23" s="202"/>
      <c r="D23" s="203"/>
      <c r="E23" s="111"/>
      <c r="F23" s="111"/>
      <c r="G23" s="112"/>
      <c r="H23" s="113"/>
      <c r="I23" s="111"/>
      <c r="J23" s="111"/>
      <c r="K23" s="211" t="s">
        <v>89</v>
      </c>
      <c r="L23" s="212"/>
      <c r="M23" s="213"/>
    </row>
    <row r="24" spans="1:13" ht="15" customHeight="1" x14ac:dyDescent="0.35">
      <c r="A24" s="185"/>
      <c r="B24" s="201" t="s">
        <v>143</v>
      </c>
      <c r="C24" s="202"/>
      <c r="D24" s="203"/>
      <c r="E24" s="111"/>
      <c r="F24" s="111"/>
      <c r="G24" s="112"/>
      <c r="H24" s="113"/>
      <c r="I24" s="111"/>
      <c r="J24" s="111"/>
      <c r="K24" s="211" t="s">
        <v>90</v>
      </c>
      <c r="L24" s="212"/>
      <c r="M24" s="213"/>
    </row>
    <row r="25" spans="1:13" ht="14.25" customHeight="1" x14ac:dyDescent="0.35">
      <c r="A25" s="185"/>
      <c r="B25" s="201" t="s">
        <v>99</v>
      </c>
      <c r="C25" s="202"/>
      <c r="D25" s="203"/>
      <c r="E25" s="111"/>
      <c r="F25" s="111"/>
      <c r="G25" s="112"/>
      <c r="H25" s="113"/>
      <c r="I25" s="111"/>
      <c r="J25" s="111"/>
      <c r="K25" s="211" t="s">
        <v>91</v>
      </c>
      <c r="L25" s="212"/>
      <c r="M25" s="213"/>
    </row>
    <row r="26" spans="1:13" ht="14.25" customHeight="1" x14ac:dyDescent="0.35">
      <c r="A26" s="185"/>
      <c r="B26" s="201" t="s">
        <v>141</v>
      </c>
      <c r="C26" s="202"/>
      <c r="D26" s="203"/>
      <c r="E26" s="111"/>
      <c r="F26" s="111"/>
      <c r="G26" s="112"/>
      <c r="H26" s="113"/>
      <c r="I26" s="111"/>
      <c r="J26" s="111"/>
      <c r="K26" s="211" t="s">
        <v>92</v>
      </c>
      <c r="L26" s="212"/>
      <c r="M26" s="213"/>
    </row>
    <row r="27" spans="1:13" ht="15.75" customHeight="1" x14ac:dyDescent="0.35">
      <c r="A27" s="185"/>
      <c r="B27" s="201" t="s">
        <v>100</v>
      </c>
      <c r="C27" s="202"/>
      <c r="D27" s="203"/>
      <c r="E27" s="111"/>
      <c r="F27" s="111"/>
      <c r="G27" s="112"/>
      <c r="H27" s="113"/>
      <c r="I27" s="111"/>
      <c r="J27" s="111"/>
      <c r="K27" s="211" t="s">
        <v>93</v>
      </c>
      <c r="L27" s="212"/>
      <c r="M27" s="213"/>
    </row>
    <row r="28" spans="1:13" ht="15" customHeight="1" thickBot="1" x14ac:dyDescent="0.4">
      <c r="A28" s="207"/>
      <c r="B28" s="208" t="s">
        <v>142</v>
      </c>
      <c r="C28" s="209"/>
      <c r="D28" s="210"/>
      <c r="E28" s="117"/>
      <c r="F28" s="117"/>
      <c r="G28" s="118"/>
      <c r="H28" s="119"/>
      <c r="I28" s="117"/>
      <c r="J28" s="114"/>
      <c r="K28" s="217" t="s">
        <v>94</v>
      </c>
      <c r="L28" s="218"/>
      <c r="M28" s="219"/>
    </row>
    <row r="29" spans="1:13" ht="18.75" thickBot="1" x14ac:dyDescent="0.4">
      <c r="A29" s="220">
        <v>2</v>
      </c>
      <c r="B29" s="221" t="s">
        <v>98</v>
      </c>
      <c r="C29" s="187"/>
      <c r="D29" s="222"/>
      <c r="E29" s="223" t="s">
        <v>170</v>
      </c>
      <c r="F29" s="223" t="s">
        <v>102</v>
      </c>
      <c r="G29" s="223" t="s">
        <v>103</v>
      </c>
      <c r="H29" s="223" t="s">
        <v>104</v>
      </c>
      <c r="I29" s="224" t="s">
        <v>107</v>
      </c>
      <c r="J29" s="225" t="s">
        <v>180</v>
      </c>
      <c r="K29" s="226"/>
      <c r="L29" s="227" t="s">
        <v>179</v>
      </c>
      <c r="M29" s="228" t="s">
        <v>105</v>
      </c>
    </row>
    <row r="30" spans="1:13" ht="18.75" thickBot="1" x14ac:dyDescent="0.4">
      <c r="A30" s="238">
        <v>3</v>
      </c>
      <c r="B30" s="230" t="s">
        <v>66</v>
      </c>
      <c r="C30" s="231"/>
      <c r="D30" s="232"/>
      <c r="E30" s="120"/>
      <c r="F30" s="121"/>
      <c r="G30" s="121"/>
      <c r="H30" s="121"/>
      <c r="I30" s="121"/>
      <c r="J30" s="225" t="s">
        <v>180</v>
      </c>
      <c r="K30" s="226"/>
      <c r="L30" s="227" t="s">
        <v>179</v>
      </c>
      <c r="M30" s="228" t="s">
        <v>105</v>
      </c>
    </row>
    <row r="31" spans="1:13" ht="18.75" thickBot="1" x14ac:dyDescent="0.4">
      <c r="A31" s="220">
        <v>4</v>
      </c>
      <c r="B31" s="221" t="s">
        <v>62</v>
      </c>
      <c r="C31" s="187"/>
      <c r="D31" s="222"/>
      <c r="E31" s="122"/>
      <c r="F31" s="123"/>
      <c r="G31" s="123"/>
      <c r="H31" s="123"/>
      <c r="I31" s="123"/>
      <c r="J31" s="225" t="s">
        <v>180</v>
      </c>
      <c r="K31" s="226"/>
      <c r="L31" s="227" t="s">
        <v>179</v>
      </c>
      <c r="M31" s="228" t="s">
        <v>105</v>
      </c>
    </row>
    <row r="32" spans="1:13" ht="19.5" thickBot="1" x14ac:dyDescent="0.45">
      <c r="A32" s="229">
        <v>5</v>
      </c>
      <c r="B32" s="230" t="s">
        <v>63</v>
      </c>
      <c r="C32" s="231"/>
      <c r="D32" s="232"/>
      <c r="E32" s="233" t="s">
        <v>115</v>
      </c>
      <c r="F32" s="234"/>
      <c r="G32" s="235"/>
      <c r="H32" s="234" t="s">
        <v>114</v>
      </c>
      <c r="I32" s="233" t="s">
        <v>105</v>
      </c>
      <c r="J32" s="233" t="s">
        <v>106</v>
      </c>
      <c r="K32" s="124"/>
      <c r="L32" s="125"/>
      <c r="M32" s="126"/>
    </row>
    <row r="33" spans="1:23" ht="18.75" thickBot="1" x14ac:dyDescent="0.4">
      <c r="A33" s="229">
        <v>6</v>
      </c>
      <c r="B33" s="230" t="s">
        <v>67</v>
      </c>
      <c r="C33" s="231"/>
      <c r="D33" s="232"/>
      <c r="E33" s="227" t="s">
        <v>116</v>
      </c>
      <c r="F33" s="233" t="s">
        <v>111</v>
      </c>
      <c r="G33" s="235"/>
      <c r="H33" s="233" t="s">
        <v>112</v>
      </c>
      <c r="I33" s="235"/>
      <c r="J33" s="227" t="s">
        <v>108</v>
      </c>
      <c r="K33" s="236" t="s">
        <v>109</v>
      </c>
      <c r="L33" s="234"/>
      <c r="M33" s="228" t="s">
        <v>113</v>
      </c>
      <c r="O33" s="127"/>
      <c r="P33" s="127"/>
      <c r="Q33" s="127"/>
      <c r="R33" s="127"/>
      <c r="S33" s="127"/>
      <c r="T33" s="127"/>
      <c r="U33" s="127"/>
      <c r="V33" s="127"/>
      <c r="W33" s="127"/>
    </row>
    <row r="34" spans="1:23" ht="18" x14ac:dyDescent="0.35">
      <c r="A34" s="185">
        <v>7</v>
      </c>
      <c r="B34" s="221" t="s">
        <v>65</v>
      </c>
      <c r="C34" s="186"/>
      <c r="D34" s="186"/>
      <c r="E34" s="237" t="s">
        <v>110</v>
      </c>
      <c r="F34" s="237"/>
      <c r="G34" s="237" t="s">
        <v>73</v>
      </c>
      <c r="H34" s="237" t="s">
        <v>74</v>
      </c>
      <c r="I34" s="237" t="s">
        <v>107</v>
      </c>
      <c r="J34" s="237" t="s">
        <v>75</v>
      </c>
      <c r="K34" s="198" t="s">
        <v>122</v>
      </c>
      <c r="L34" s="186"/>
      <c r="M34" s="192"/>
      <c r="O34" s="127"/>
      <c r="P34" s="128"/>
      <c r="Q34" s="128"/>
      <c r="R34" s="127"/>
      <c r="S34" s="129"/>
      <c r="T34" s="127"/>
      <c r="U34" s="127"/>
      <c r="V34" s="127"/>
      <c r="W34" s="128"/>
    </row>
    <row r="35" spans="1:23" ht="18" x14ac:dyDescent="0.35">
      <c r="A35" s="185"/>
      <c r="B35" s="239"/>
      <c r="C35" s="240" t="s">
        <v>124</v>
      </c>
      <c r="D35" s="240"/>
      <c r="E35" s="100"/>
      <c r="F35" s="101"/>
      <c r="G35" s="102"/>
      <c r="H35" s="102"/>
      <c r="I35" s="102"/>
      <c r="J35" s="102"/>
      <c r="K35" s="248" t="s">
        <v>76</v>
      </c>
      <c r="L35" s="240"/>
      <c r="M35" s="249"/>
      <c r="O35" s="127"/>
      <c r="P35" s="96"/>
      <c r="Q35" s="127"/>
      <c r="R35" s="96"/>
      <c r="S35" s="127"/>
      <c r="T35" s="96"/>
      <c r="U35" s="127"/>
      <c r="V35" s="127"/>
      <c r="W35" s="128"/>
    </row>
    <row r="36" spans="1:23" ht="18" x14ac:dyDescent="0.35">
      <c r="A36" s="185"/>
      <c r="B36" s="239"/>
      <c r="C36" s="241" t="s">
        <v>125</v>
      </c>
      <c r="D36" s="240"/>
      <c r="E36" s="100"/>
      <c r="F36" s="101"/>
      <c r="G36" s="102"/>
      <c r="H36" s="102"/>
      <c r="I36" s="102"/>
      <c r="J36" s="102"/>
      <c r="K36" s="248" t="s">
        <v>118</v>
      </c>
      <c r="L36" s="240"/>
      <c r="M36" s="249"/>
      <c r="O36" s="128"/>
      <c r="P36" s="96"/>
      <c r="Q36" s="128"/>
      <c r="R36" s="96"/>
      <c r="S36" s="128"/>
      <c r="T36" s="96"/>
      <c r="U36" s="128"/>
      <c r="V36" s="128"/>
      <c r="W36" s="128"/>
    </row>
    <row r="37" spans="1:23" ht="18" x14ac:dyDescent="0.35">
      <c r="A37" s="185"/>
      <c r="B37" s="239"/>
      <c r="C37" s="240" t="s">
        <v>126</v>
      </c>
      <c r="D37" s="240"/>
      <c r="E37" s="100"/>
      <c r="F37" s="101"/>
      <c r="G37" s="102"/>
      <c r="H37" s="102"/>
      <c r="I37" s="102"/>
      <c r="J37" s="102"/>
      <c r="K37" s="248" t="s">
        <v>117</v>
      </c>
      <c r="L37" s="240"/>
      <c r="M37" s="249"/>
      <c r="O37" s="128"/>
      <c r="P37" s="96"/>
      <c r="Q37" s="128"/>
      <c r="R37" s="96"/>
      <c r="S37" s="128"/>
      <c r="T37" s="96"/>
      <c r="U37" s="128"/>
      <c r="V37" s="128"/>
      <c r="W37" s="128"/>
    </row>
    <row r="38" spans="1:23" ht="18" x14ac:dyDescent="0.35">
      <c r="A38" s="185"/>
      <c r="B38" s="239"/>
      <c r="C38" s="240" t="s">
        <v>129</v>
      </c>
      <c r="D38" s="240"/>
      <c r="E38" s="100"/>
      <c r="F38" s="101"/>
      <c r="G38" s="102"/>
      <c r="H38" s="102"/>
      <c r="I38" s="102"/>
      <c r="J38" s="102"/>
      <c r="K38" s="248" t="s">
        <v>89</v>
      </c>
      <c r="L38" s="240"/>
      <c r="M38" s="249"/>
      <c r="O38" s="128"/>
      <c r="P38" s="96"/>
      <c r="Q38" s="128"/>
      <c r="R38" s="96"/>
      <c r="S38" s="128"/>
      <c r="T38" s="96"/>
      <c r="U38" s="128"/>
      <c r="V38" s="128"/>
      <c r="W38" s="128"/>
    </row>
    <row r="39" spans="1:23" ht="18" x14ac:dyDescent="0.35">
      <c r="A39" s="185"/>
      <c r="B39" s="239"/>
      <c r="C39" s="240" t="s">
        <v>128</v>
      </c>
      <c r="D39" s="240"/>
      <c r="E39" s="100"/>
      <c r="F39" s="101"/>
      <c r="G39" s="102"/>
      <c r="H39" s="102"/>
      <c r="I39" s="102"/>
      <c r="J39" s="102"/>
      <c r="K39" s="248" t="s">
        <v>123</v>
      </c>
      <c r="L39" s="240"/>
      <c r="M39" s="249"/>
      <c r="O39" s="128"/>
      <c r="P39" s="96"/>
      <c r="Q39" s="128"/>
      <c r="R39" s="96"/>
      <c r="S39" s="128"/>
      <c r="T39" s="96"/>
      <c r="U39" s="128"/>
      <c r="V39" s="128"/>
      <c r="W39" s="128"/>
    </row>
    <row r="40" spans="1:23" ht="18" x14ac:dyDescent="0.35">
      <c r="A40" s="185"/>
      <c r="B40" s="239"/>
      <c r="C40" s="240" t="s">
        <v>127</v>
      </c>
      <c r="D40" s="240"/>
      <c r="E40" s="100"/>
      <c r="F40" s="101"/>
      <c r="G40" s="102"/>
      <c r="H40" s="102"/>
      <c r="I40" s="102"/>
      <c r="J40" s="102"/>
      <c r="K40" s="240" t="s">
        <v>101</v>
      </c>
      <c r="L40" s="240"/>
      <c r="M40" s="249"/>
      <c r="O40" s="128"/>
      <c r="P40" s="96"/>
      <c r="Q40" s="128"/>
      <c r="R40" s="96"/>
      <c r="S40" s="128"/>
      <c r="T40" s="96"/>
      <c r="U40" s="128"/>
      <c r="V40" s="128"/>
      <c r="W40" s="128"/>
    </row>
    <row r="41" spans="1:23" ht="18" x14ac:dyDescent="0.35">
      <c r="A41" s="185"/>
      <c r="B41" s="242"/>
      <c r="C41" s="243" t="s">
        <v>130</v>
      </c>
      <c r="D41" s="244"/>
      <c r="E41" s="100"/>
      <c r="F41" s="101"/>
      <c r="G41" s="102"/>
      <c r="H41" s="102"/>
      <c r="I41" s="102"/>
      <c r="J41" s="102"/>
      <c r="K41" s="248" t="s">
        <v>78</v>
      </c>
      <c r="L41" s="240"/>
      <c r="M41" s="249"/>
      <c r="O41" s="128"/>
      <c r="P41" s="96"/>
      <c r="Q41" s="128"/>
      <c r="R41" s="96"/>
      <c r="S41" s="128"/>
      <c r="T41" s="96"/>
      <c r="U41" s="128"/>
      <c r="V41" s="128"/>
      <c r="W41" s="128"/>
    </row>
    <row r="42" spans="1:23" ht="18.75" thickBot="1" x14ac:dyDescent="0.4">
      <c r="A42" s="207"/>
      <c r="B42" s="245"/>
      <c r="C42" s="246"/>
      <c r="D42" s="247"/>
      <c r="E42" s="108"/>
      <c r="F42" s="130"/>
      <c r="G42" s="107"/>
      <c r="H42" s="107"/>
      <c r="I42" s="107"/>
      <c r="J42" s="107"/>
      <c r="K42" s="250" t="s">
        <v>119</v>
      </c>
      <c r="L42" s="251"/>
      <c r="M42" s="252"/>
      <c r="O42" s="127"/>
      <c r="P42" s="127"/>
      <c r="Q42" s="127"/>
      <c r="R42" s="127"/>
      <c r="S42" s="127"/>
      <c r="T42" s="127"/>
      <c r="U42" s="127"/>
      <c r="V42" s="127"/>
      <c r="W42" s="127"/>
    </row>
    <row r="43" spans="1:23" ht="18" x14ac:dyDescent="0.35">
      <c r="A43" s="253" t="s">
        <v>72</v>
      </c>
      <c r="B43" s="254"/>
      <c r="C43" s="254"/>
      <c r="D43" s="255"/>
      <c r="E43" s="255"/>
      <c r="F43" s="255"/>
      <c r="G43" s="255"/>
      <c r="H43" s="255"/>
      <c r="I43" s="255"/>
      <c r="J43" s="255"/>
      <c r="K43" s="255"/>
      <c r="L43" s="255"/>
      <c r="M43" s="256"/>
      <c r="P43" s="127"/>
      <c r="Q43" s="127"/>
      <c r="R43" s="127"/>
      <c r="S43" s="127"/>
      <c r="T43" s="127"/>
      <c r="U43" s="127"/>
      <c r="V43" s="127"/>
      <c r="W43" s="127"/>
    </row>
    <row r="44" spans="1:23" ht="18" x14ac:dyDescent="0.35">
      <c r="A44" s="131"/>
      <c r="B44" s="132"/>
      <c r="C44" s="132"/>
      <c r="D44" s="132"/>
      <c r="E44" s="105"/>
      <c r="F44" s="105"/>
      <c r="G44" s="105"/>
      <c r="H44" s="105"/>
      <c r="I44" s="105"/>
      <c r="J44" s="105"/>
      <c r="K44" s="105"/>
      <c r="L44" s="105"/>
      <c r="M44" s="106"/>
      <c r="O44" s="127"/>
      <c r="P44" s="127"/>
      <c r="Q44" s="127"/>
      <c r="R44" s="127"/>
      <c r="S44" s="127"/>
      <c r="T44" s="127"/>
      <c r="U44" s="127"/>
      <c r="V44" s="127"/>
      <c r="W44" s="127"/>
    </row>
    <row r="45" spans="1:23" ht="18" x14ac:dyDescent="0.35">
      <c r="A45" s="131"/>
      <c r="B45" s="132"/>
      <c r="C45" s="132"/>
      <c r="D45" s="132"/>
      <c r="E45" s="105"/>
      <c r="F45" s="105"/>
      <c r="G45" s="105"/>
      <c r="H45" s="105"/>
      <c r="I45" s="105"/>
      <c r="J45" s="105"/>
      <c r="K45" s="105"/>
      <c r="L45" s="105"/>
      <c r="M45" s="106"/>
      <c r="O45" s="127"/>
      <c r="P45" s="127"/>
      <c r="Q45" s="127"/>
      <c r="R45" s="127"/>
      <c r="S45" s="127"/>
      <c r="T45" s="127"/>
      <c r="U45" s="127"/>
      <c r="V45" s="127"/>
      <c r="W45" s="127"/>
    </row>
    <row r="46" spans="1:23" ht="18.75" thickBot="1" x14ac:dyDescent="0.4">
      <c r="A46" s="133"/>
      <c r="B46" s="134"/>
      <c r="C46" s="134"/>
      <c r="D46" s="134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23" ht="18" x14ac:dyDescent="0.35">
      <c r="A47" s="257" t="s">
        <v>68</v>
      </c>
      <c r="B47" s="258"/>
      <c r="C47" s="258"/>
      <c r="D47" s="259"/>
      <c r="E47" s="259"/>
      <c r="F47" s="260"/>
      <c r="G47" s="260"/>
      <c r="H47" s="260"/>
      <c r="I47" s="260"/>
      <c r="J47" s="260"/>
      <c r="K47" s="261"/>
      <c r="L47" s="261"/>
      <c r="M47" s="262"/>
    </row>
    <row r="48" spans="1:23" ht="18" x14ac:dyDescent="0.35">
      <c r="A48" s="263" t="s">
        <v>54</v>
      </c>
      <c r="B48" s="264" t="s">
        <v>176</v>
      </c>
      <c r="C48" s="265"/>
      <c r="D48" s="135"/>
      <c r="E48" s="136"/>
      <c r="F48" s="136"/>
      <c r="G48" s="136"/>
      <c r="H48" s="136"/>
      <c r="I48" s="136"/>
      <c r="J48" s="136"/>
      <c r="K48" s="105"/>
      <c r="L48" s="105"/>
      <c r="M48" s="106"/>
    </row>
    <row r="49" spans="1:13" ht="18" x14ac:dyDescent="0.35">
      <c r="A49" s="266"/>
      <c r="B49" s="267"/>
      <c r="C49" s="268"/>
      <c r="D49" s="135"/>
      <c r="E49" s="136"/>
      <c r="F49" s="136"/>
      <c r="G49" s="136"/>
      <c r="H49" s="136"/>
      <c r="I49" s="136"/>
      <c r="J49" s="136"/>
      <c r="K49" s="105"/>
      <c r="L49" s="105"/>
      <c r="M49" s="106"/>
    </row>
    <row r="50" spans="1:13" ht="18" x14ac:dyDescent="0.35">
      <c r="A50" s="263" t="s">
        <v>55</v>
      </c>
      <c r="B50" s="264" t="s">
        <v>175</v>
      </c>
      <c r="C50" s="265"/>
      <c r="D50" s="137"/>
      <c r="E50" s="136"/>
      <c r="F50" s="136"/>
      <c r="G50" s="136"/>
      <c r="H50" s="136"/>
      <c r="I50" s="136"/>
      <c r="J50" s="136"/>
      <c r="K50" s="105"/>
      <c r="L50" s="105"/>
      <c r="M50" s="106"/>
    </row>
    <row r="51" spans="1:13" ht="18" x14ac:dyDescent="0.35">
      <c r="A51" s="266"/>
      <c r="B51" s="267"/>
      <c r="C51" s="268"/>
      <c r="D51" s="137"/>
      <c r="E51" s="138"/>
      <c r="F51" s="138"/>
      <c r="G51" s="138"/>
      <c r="H51" s="138"/>
      <c r="I51" s="138"/>
      <c r="J51" s="138"/>
      <c r="K51" s="98"/>
      <c r="L51" s="98"/>
      <c r="M51" s="99"/>
    </row>
    <row r="52" spans="1:13" ht="18" x14ac:dyDescent="0.35">
      <c r="A52" s="263" t="s">
        <v>57</v>
      </c>
      <c r="B52" s="264" t="s">
        <v>69</v>
      </c>
      <c r="C52" s="265"/>
      <c r="D52" s="139"/>
      <c r="E52" s="98"/>
      <c r="F52" s="98"/>
      <c r="G52" s="98"/>
      <c r="H52" s="98"/>
      <c r="I52" s="98"/>
      <c r="J52" s="98"/>
      <c r="K52" s="98"/>
      <c r="L52" s="98"/>
      <c r="M52" s="99"/>
    </row>
    <row r="53" spans="1:13" ht="18" x14ac:dyDescent="0.35">
      <c r="A53" s="266"/>
      <c r="B53" s="267"/>
      <c r="C53" s="268"/>
      <c r="D53" s="139"/>
      <c r="E53" s="98"/>
      <c r="F53" s="98"/>
      <c r="G53" s="98"/>
      <c r="H53" s="98"/>
      <c r="I53" s="98"/>
      <c r="J53" s="98"/>
      <c r="K53" s="98"/>
      <c r="L53" s="98"/>
      <c r="M53" s="99"/>
    </row>
    <row r="54" spans="1:13" ht="18" x14ac:dyDescent="0.35">
      <c r="A54" s="263" t="s">
        <v>59</v>
      </c>
      <c r="B54" s="264" t="s">
        <v>70</v>
      </c>
      <c r="C54" s="265"/>
      <c r="D54" s="139"/>
      <c r="E54" s="105"/>
      <c r="F54" s="105"/>
      <c r="G54" s="105"/>
      <c r="H54" s="105"/>
      <c r="I54" s="105"/>
      <c r="J54" s="105"/>
      <c r="K54" s="105"/>
      <c r="L54" s="105"/>
      <c r="M54" s="106"/>
    </row>
    <row r="55" spans="1:13" ht="18" x14ac:dyDescent="0.35">
      <c r="A55" s="266"/>
      <c r="B55" s="267"/>
      <c r="C55" s="268"/>
      <c r="D55" s="139"/>
      <c r="E55" s="105"/>
      <c r="F55" s="105"/>
      <c r="G55" s="105"/>
      <c r="H55" s="105"/>
      <c r="I55" s="105"/>
      <c r="J55" s="105"/>
      <c r="K55" s="105"/>
      <c r="L55" s="105"/>
      <c r="M55" s="106"/>
    </row>
    <row r="56" spans="1:13" ht="18" x14ac:dyDescent="0.35">
      <c r="A56" s="263" t="s">
        <v>64</v>
      </c>
      <c r="B56" s="264" t="s">
        <v>71</v>
      </c>
      <c r="C56" s="265"/>
      <c r="D56" s="139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1:13" x14ac:dyDescent="0.3">
      <c r="A57" s="269"/>
      <c r="B57" s="261"/>
      <c r="C57" s="270"/>
      <c r="D57" s="139"/>
      <c r="E57" s="105"/>
      <c r="F57" s="105"/>
      <c r="G57" s="105"/>
      <c r="H57" s="105"/>
      <c r="I57" s="105"/>
      <c r="J57" s="105"/>
      <c r="K57" s="105"/>
      <c r="L57" s="105"/>
      <c r="M57" s="106"/>
    </row>
    <row r="58" spans="1:13" ht="18" x14ac:dyDescent="0.35">
      <c r="A58" s="263" t="s">
        <v>171</v>
      </c>
      <c r="B58" s="264"/>
      <c r="C58" s="271"/>
      <c r="D58" s="140"/>
      <c r="E58" s="105"/>
      <c r="F58" s="105"/>
      <c r="G58" s="105"/>
      <c r="H58" s="105"/>
      <c r="I58" s="105"/>
      <c r="J58" s="105"/>
      <c r="K58" s="105"/>
      <c r="L58" s="105"/>
      <c r="M58" s="106"/>
    </row>
    <row r="59" spans="1:13" ht="17.25" thickBot="1" x14ac:dyDescent="0.35">
      <c r="A59" s="272"/>
      <c r="B59" s="273"/>
      <c r="C59" s="274"/>
      <c r="D59" s="141"/>
      <c r="E59" s="109"/>
      <c r="F59" s="109"/>
      <c r="G59" s="109"/>
      <c r="H59" s="109"/>
      <c r="I59" s="109"/>
      <c r="J59" s="109"/>
      <c r="K59" s="109"/>
      <c r="L59" s="109"/>
      <c r="M59" s="110"/>
    </row>
  </sheetData>
  <sheetProtection algorithmName="SHA-512" hashValue="3LHV85s9F8iw9ArC3vHKdP4ioNtsBIjhQBej5Gp1NXCrHRYc9xlb4bddiO7kKKzKYd5Yu4uD105hu7i5wddRZQ==" saltValue="WVPpYW7mzliUuRYjChbhKg==" spinCount="100000" sheet="1" objects="1" scenarios="1" selectLockedCell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39"/>
  <sheetViews>
    <sheetView topLeftCell="A15" zoomScaleNormal="100" workbookViewId="0">
      <selection activeCell="K37" sqref="K37"/>
    </sheetView>
  </sheetViews>
  <sheetFormatPr defaultRowHeight="15" x14ac:dyDescent="0.25"/>
  <cols>
    <col min="1" max="2" width="9.140625" style="82"/>
    <col min="3" max="3" width="10" style="82" customWidth="1"/>
    <col min="4" max="4" width="10.85546875" style="82" customWidth="1"/>
    <col min="5" max="5" width="10" style="82" customWidth="1"/>
    <col min="6" max="10" width="9.140625" style="82"/>
  </cols>
  <sheetData>
    <row r="1" spans="1:12" s="78" customFormat="1" ht="20.25" x14ac:dyDescent="0.4">
      <c r="A1" s="276" t="s">
        <v>203</v>
      </c>
      <c r="B1" s="80"/>
      <c r="C1" s="80"/>
      <c r="D1" s="80"/>
      <c r="E1" s="80"/>
      <c r="F1" s="79"/>
      <c r="G1" s="80"/>
      <c r="H1" s="80"/>
      <c r="I1" s="80"/>
      <c r="J1" s="80"/>
    </row>
    <row r="2" spans="1:12" x14ac:dyDescent="0.25">
      <c r="A2" s="308" t="s">
        <v>226</v>
      </c>
      <c r="B2" s="275"/>
      <c r="C2" s="281"/>
      <c r="D2" s="281"/>
      <c r="E2" s="281"/>
      <c r="F2" s="281"/>
      <c r="G2" s="281"/>
      <c r="H2" s="281"/>
      <c r="I2" s="281"/>
      <c r="J2" s="306"/>
      <c r="K2" s="284"/>
      <c r="L2" s="284"/>
    </row>
    <row r="3" spans="1:12" x14ac:dyDescent="0.25">
      <c r="A3" s="310" t="s">
        <v>230</v>
      </c>
      <c r="B3" s="311"/>
      <c r="C3" s="281"/>
      <c r="D3" s="281"/>
      <c r="E3" s="281"/>
      <c r="F3" s="281"/>
      <c r="G3" s="281"/>
      <c r="H3" s="281"/>
      <c r="I3" s="281"/>
      <c r="J3" s="281"/>
    </row>
    <row r="4" spans="1:12" x14ac:dyDescent="0.25">
      <c r="A4" s="310" t="s">
        <v>231</v>
      </c>
      <c r="B4" s="311"/>
      <c r="C4" s="281"/>
      <c r="D4" s="281"/>
      <c r="E4" s="281"/>
      <c r="F4" s="281"/>
      <c r="G4" s="281"/>
      <c r="H4" s="281"/>
      <c r="I4" s="281"/>
      <c r="J4" s="281"/>
    </row>
    <row r="5" spans="1:12" x14ac:dyDescent="0.25">
      <c r="A5" s="312" t="s">
        <v>232</v>
      </c>
      <c r="B5" s="311"/>
      <c r="C5" s="281"/>
      <c r="D5" s="281"/>
      <c r="E5" s="281"/>
      <c r="F5" s="281"/>
      <c r="G5" s="281"/>
      <c r="H5" s="281"/>
      <c r="I5" s="281"/>
      <c r="J5" s="281"/>
    </row>
    <row r="6" spans="1:12" x14ac:dyDescent="0.25">
      <c r="A6" s="310" t="s">
        <v>229</v>
      </c>
      <c r="B6" s="311"/>
      <c r="C6" s="281"/>
      <c r="D6" s="281"/>
      <c r="E6" s="281"/>
      <c r="F6" s="281"/>
      <c r="G6" s="281"/>
      <c r="H6" s="281"/>
      <c r="I6" s="281"/>
      <c r="J6" s="281"/>
    </row>
    <row r="7" spans="1:12" x14ac:dyDescent="0.25">
      <c r="A7" s="310" t="s">
        <v>233</v>
      </c>
      <c r="B7" s="311"/>
      <c r="C7" s="281"/>
      <c r="D7" s="281"/>
      <c r="E7" s="281"/>
      <c r="F7" s="281"/>
      <c r="G7" s="281"/>
      <c r="H7" s="281"/>
      <c r="I7" s="281"/>
      <c r="J7" s="306"/>
    </row>
    <row r="8" spans="1:12" x14ac:dyDescent="0.25">
      <c r="A8" s="310" t="s">
        <v>234</v>
      </c>
      <c r="B8" s="311"/>
      <c r="C8" s="281"/>
      <c r="D8" s="281"/>
      <c r="E8" s="281"/>
      <c r="F8" s="281"/>
      <c r="G8" s="281"/>
      <c r="H8" s="281"/>
      <c r="I8" s="281"/>
      <c r="J8" s="306"/>
    </row>
    <row r="9" spans="1:12" x14ac:dyDescent="0.25">
      <c r="A9" s="307"/>
      <c r="B9" s="275"/>
      <c r="C9" s="281"/>
      <c r="D9" s="281"/>
      <c r="E9" s="281"/>
      <c r="F9" s="281"/>
      <c r="G9" s="281"/>
      <c r="H9" s="281"/>
      <c r="I9" s="281"/>
      <c r="J9" s="306"/>
    </row>
    <row r="10" spans="1:12" ht="21" thickBot="1" x14ac:dyDescent="0.45">
      <c r="A10" s="276" t="s">
        <v>205</v>
      </c>
      <c r="B10" s="81"/>
      <c r="C10" s="79"/>
      <c r="D10" s="81"/>
      <c r="E10" s="81"/>
      <c r="F10" s="81"/>
      <c r="G10" s="81"/>
      <c r="H10" s="81"/>
    </row>
    <row r="11" spans="1:12" ht="18.75" thickBot="1" x14ac:dyDescent="0.4">
      <c r="B11" s="285" t="s">
        <v>220</v>
      </c>
      <c r="C11" s="286"/>
      <c r="D11" s="287" t="s">
        <v>219</v>
      </c>
      <c r="E11" s="288"/>
      <c r="F11" s="309" t="s">
        <v>235</v>
      </c>
      <c r="G11" s="81"/>
      <c r="H11" s="81"/>
    </row>
    <row r="12" spans="1:12" ht="18" x14ac:dyDescent="0.35">
      <c r="B12" s="293">
        <v>4</v>
      </c>
      <c r="C12" s="294" t="s">
        <v>42</v>
      </c>
      <c r="D12" s="295"/>
      <c r="E12" s="300"/>
      <c r="F12" s="302"/>
      <c r="G12" s="81"/>
      <c r="H12" s="81"/>
    </row>
    <row r="13" spans="1:12" ht="18" x14ac:dyDescent="0.35">
      <c r="B13" s="296">
        <v>5</v>
      </c>
      <c r="C13" s="297"/>
      <c r="D13" s="298">
        <v>2</v>
      </c>
      <c r="E13" s="301"/>
      <c r="F13" s="303">
        <v>1080</v>
      </c>
      <c r="G13" s="81"/>
      <c r="H13" s="81"/>
    </row>
    <row r="14" spans="1:12" ht="18" x14ac:dyDescent="0.35">
      <c r="B14" s="299"/>
      <c r="C14" s="297"/>
      <c r="D14" s="298">
        <v>4</v>
      </c>
      <c r="E14" s="301"/>
      <c r="F14" s="303"/>
      <c r="G14" s="81"/>
      <c r="H14" s="81"/>
    </row>
    <row r="15" spans="1:12" ht="18" x14ac:dyDescent="0.35">
      <c r="B15" s="296">
        <v>6</v>
      </c>
      <c r="C15" s="297"/>
      <c r="D15" s="298">
        <v>2</v>
      </c>
      <c r="E15" s="301"/>
      <c r="F15" s="303">
        <v>1078</v>
      </c>
      <c r="G15" s="81"/>
      <c r="H15" s="81"/>
    </row>
    <row r="16" spans="1:12" ht="18" x14ac:dyDescent="0.35">
      <c r="B16" s="296"/>
      <c r="C16" s="297"/>
      <c r="D16" s="298">
        <v>4</v>
      </c>
      <c r="E16" s="301"/>
      <c r="F16" s="303">
        <v>1078</v>
      </c>
      <c r="G16" s="81"/>
      <c r="H16" s="81"/>
    </row>
    <row r="17" spans="1:8" ht="18" x14ac:dyDescent="0.35">
      <c r="B17" s="296"/>
      <c r="C17" s="297"/>
      <c r="D17" s="298">
        <v>4</v>
      </c>
      <c r="E17" s="301"/>
      <c r="F17" s="303">
        <v>1075</v>
      </c>
      <c r="G17" s="81"/>
      <c r="H17" s="81"/>
    </row>
    <row r="18" spans="1:8" ht="18" x14ac:dyDescent="0.35">
      <c r="B18" s="296"/>
      <c r="C18" s="297"/>
      <c r="D18" s="298">
        <v>2</v>
      </c>
      <c r="E18" s="301"/>
      <c r="F18" s="303">
        <v>1071</v>
      </c>
      <c r="G18" s="81"/>
      <c r="H18" s="81"/>
    </row>
    <row r="19" spans="1:8" ht="18" x14ac:dyDescent="0.35">
      <c r="B19" s="296"/>
      <c r="C19" s="297"/>
      <c r="D19" s="298">
        <v>2</v>
      </c>
      <c r="E19" s="301"/>
      <c r="F19" s="303">
        <v>1068</v>
      </c>
      <c r="G19" s="81"/>
      <c r="H19" s="81"/>
    </row>
    <row r="20" spans="1:8" ht="18" x14ac:dyDescent="0.35">
      <c r="B20" s="296"/>
      <c r="C20" s="297"/>
      <c r="D20" s="298">
        <v>2</v>
      </c>
      <c r="E20" s="301"/>
      <c r="F20" s="303">
        <v>1066</v>
      </c>
      <c r="G20" s="81"/>
      <c r="H20" s="81"/>
    </row>
    <row r="21" spans="1:8" ht="18" x14ac:dyDescent="0.35">
      <c r="B21" s="296"/>
      <c r="C21" s="297"/>
      <c r="D21" s="298">
        <v>2</v>
      </c>
      <c r="E21" s="301"/>
      <c r="F21" s="303">
        <v>1063</v>
      </c>
      <c r="G21" s="81"/>
      <c r="H21" s="81"/>
    </row>
    <row r="22" spans="1:8" ht="18" x14ac:dyDescent="0.35">
      <c r="B22" s="296">
        <v>5</v>
      </c>
      <c r="C22" s="297"/>
      <c r="D22" s="298">
        <v>2</v>
      </c>
      <c r="E22" s="301"/>
      <c r="F22" s="303">
        <v>1062</v>
      </c>
      <c r="G22" s="81"/>
      <c r="H22" s="81"/>
    </row>
    <row r="23" spans="1:8" ht="18" x14ac:dyDescent="0.35">
      <c r="B23" s="296"/>
      <c r="C23" s="297"/>
      <c r="D23" s="298">
        <v>2</v>
      </c>
      <c r="E23" s="301"/>
      <c r="F23" s="303">
        <v>1059</v>
      </c>
      <c r="G23" s="81"/>
      <c r="H23" s="81"/>
    </row>
    <row r="24" spans="1:8" ht="18" x14ac:dyDescent="0.35">
      <c r="B24" s="296"/>
      <c r="C24" s="297"/>
      <c r="D24" s="298">
        <v>4</v>
      </c>
      <c r="E24" s="301"/>
      <c r="F24" s="304">
        <v>1050</v>
      </c>
      <c r="H24" s="81"/>
    </row>
    <row r="25" spans="1:8" ht="18.75" thickBot="1" x14ac:dyDescent="0.4">
      <c r="B25" s="296"/>
      <c r="C25" s="297"/>
      <c r="D25" s="298">
        <v>1.5</v>
      </c>
      <c r="E25" s="301"/>
      <c r="F25" s="303">
        <v>1047</v>
      </c>
      <c r="H25" s="81"/>
    </row>
    <row r="26" spans="1:8" ht="18.75" thickBot="1" x14ac:dyDescent="0.4">
      <c r="B26" s="289" t="s">
        <v>216</v>
      </c>
      <c r="C26" s="290" t="s">
        <v>227</v>
      </c>
      <c r="D26" s="291" t="s">
        <v>216</v>
      </c>
      <c r="E26" s="292" t="s">
        <v>228</v>
      </c>
      <c r="F26" s="282"/>
      <c r="G26" s="81"/>
    </row>
    <row r="27" spans="1:8" ht="18.75" thickBot="1" x14ac:dyDescent="0.4">
      <c r="B27" s="81"/>
      <c r="C27" s="275" t="s">
        <v>206</v>
      </c>
      <c r="F27" s="305">
        <v>1070</v>
      </c>
    </row>
    <row r="28" spans="1:8" ht="18.75" thickBot="1" x14ac:dyDescent="0.4">
      <c r="C28" s="275" t="s">
        <v>207</v>
      </c>
      <c r="F28" s="305">
        <v>1122</v>
      </c>
      <c r="H28" s="81"/>
    </row>
    <row r="29" spans="1:8" ht="18.75" thickBot="1" x14ac:dyDescent="0.4">
      <c r="C29" s="275" t="s">
        <v>208</v>
      </c>
      <c r="F29" s="305">
        <v>1093</v>
      </c>
      <c r="H29" s="81"/>
    </row>
    <row r="30" spans="1:8" ht="19.5" x14ac:dyDescent="0.35">
      <c r="A30" s="278" t="s">
        <v>204</v>
      </c>
      <c r="B30" s="279"/>
      <c r="C30" s="275"/>
      <c r="D30" s="81"/>
      <c r="E30" s="81"/>
      <c r="F30" s="81"/>
      <c r="G30" s="81"/>
      <c r="H30" s="81"/>
    </row>
    <row r="31" spans="1:8" ht="18" x14ac:dyDescent="0.35">
      <c r="B31" s="280" t="s">
        <v>213</v>
      </c>
      <c r="C31" s="275"/>
      <c r="D31" s="83"/>
      <c r="E31" s="83"/>
      <c r="F31" s="83"/>
      <c r="G31" s="81"/>
    </row>
    <row r="32" spans="1:8" ht="18" x14ac:dyDescent="0.35">
      <c r="B32" t="s">
        <v>236</v>
      </c>
      <c r="C32" s="275"/>
      <c r="D32" s="83"/>
      <c r="E32" s="83"/>
      <c r="F32" s="83"/>
      <c r="G32" s="81"/>
    </row>
    <row r="33" spans="2:7" ht="18" x14ac:dyDescent="0.35">
      <c r="B33" s="275" t="s">
        <v>209</v>
      </c>
      <c r="C33" s="275"/>
      <c r="D33" s="83"/>
      <c r="E33" s="83"/>
      <c r="F33" s="83"/>
      <c r="G33" s="81"/>
    </row>
    <row r="34" spans="2:7" x14ac:dyDescent="0.25">
      <c r="B34" s="281" t="s">
        <v>214</v>
      </c>
      <c r="C34" s="281"/>
      <c r="D34" s="277"/>
      <c r="E34" s="277"/>
      <c r="F34" s="277"/>
    </row>
    <row r="35" spans="2:7" x14ac:dyDescent="0.25">
      <c r="B35" s="275" t="s">
        <v>210</v>
      </c>
      <c r="C35" s="281"/>
      <c r="D35" s="277"/>
      <c r="E35" s="277"/>
      <c r="F35" s="277"/>
    </row>
    <row r="36" spans="2:7" x14ac:dyDescent="0.25">
      <c r="B36" s="281" t="s">
        <v>215</v>
      </c>
      <c r="C36" s="281"/>
      <c r="D36" s="277"/>
      <c r="E36" s="277"/>
      <c r="F36" s="277"/>
    </row>
    <row r="37" spans="2:7" x14ac:dyDescent="0.25">
      <c r="B37" s="275" t="s">
        <v>211</v>
      </c>
      <c r="C37" s="281"/>
      <c r="D37" s="277"/>
      <c r="E37" s="277"/>
      <c r="F37" s="277"/>
    </row>
    <row r="38" spans="2:7" x14ac:dyDescent="0.25">
      <c r="B38" s="281" t="s">
        <v>237</v>
      </c>
      <c r="C38" s="281"/>
      <c r="D38" s="277"/>
      <c r="E38" s="277"/>
      <c r="F38" s="277"/>
    </row>
    <row r="39" spans="2:7" x14ac:dyDescent="0.25">
      <c r="B39" s="277" t="s">
        <v>212</v>
      </c>
      <c r="C39" s="277"/>
      <c r="D39" s="277"/>
      <c r="E39" s="277"/>
      <c r="F39" s="277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</cp:lastModifiedBy>
  <cp:lastPrinted>2019-12-22T11:34:10Z</cp:lastPrinted>
  <dcterms:created xsi:type="dcterms:W3CDTF">2016-03-29T16:21:10Z</dcterms:created>
  <dcterms:modified xsi:type="dcterms:W3CDTF">2020-02-14T10:17:33Z</dcterms:modified>
</cp:coreProperties>
</file>