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ob\Desktop\Nieuwe map\"/>
    </mc:Choice>
  </mc:AlternateContent>
  <xr:revisionPtr revIDLastSave="0" documentId="13_ncr:1_{67CCC645-47E4-4640-A248-F000DA1E252C}" xr6:coauthVersionLast="45" xr6:coauthVersionMax="45" xr10:uidLastSave="{00000000-0000-0000-0000-000000000000}"/>
  <workbookProtection lockStructure="1"/>
  <bookViews>
    <workbookView xWindow="-120" yWindow="-120" windowWidth="21840" windowHeight="13140" xr2:uid="{00000000-000D-0000-FFFF-FFFF00000000}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RECEPT!$A$3:$J$66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B57" i="1"/>
  <c r="B56" i="1"/>
  <c r="C64" i="1" l="1"/>
  <c r="B55" i="1"/>
  <c r="B54" i="1"/>
  <c r="B53" i="1"/>
  <c r="C52" i="1"/>
  <c r="C53" i="1" s="1"/>
  <c r="B52" i="1"/>
  <c r="J28" i="1"/>
  <c r="J27" i="1"/>
  <c r="J26" i="1"/>
  <c r="J25" i="1"/>
  <c r="J24" i="1"/>
  <c r="J23" i="1"/>
  <c r="C20" i="1"/>
  <c r="C36" i="1" s="1"/>
  <c r="H7" i="1"/>
  <c r="C7" i="1"/>
  <c r="D64" i="1" l="1"/>
  <c r="E64" i="1" s="1"/>
  <c r="F64" i="1" s="1"/>
  <c r="D15" i="1"/>
  <c r="D17" i="1"/>
  <c r="D12" i="1"/>
  <c r="D13" i="1"/>
  <c r="D20" i="1"/>
  <c r="D16" i="1"/>
  <c r="C54" i="1"/>
  <c r="C55" i="1" s="1"/>
  <c r="D14" i="1"/>
  <c r="D18" i="1"/>
  <c r="D19" i="1"/>
  <c r="C57" i="1" l="1"/>
  <c r="C58" i="1"/>
</calcChain>
</file>

<file path=xl/sharedStrings.xml><?xml version="1.0" encoding="utf-8"?>
<sst xmlns="http://schemas.openxmlformats.org/spreadsheetml/2006/main" count="278" uniqueCount="232">
  <si>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</si>
  <si>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</si>
  <si>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</si>
  <si>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</si>
  <si>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</si>
  <si>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</si>
  <si>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</si>
  <si>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</si>
  <si>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</si>
  <si>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</si>
  <si>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</si>
  <si>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</si>
  <si>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</si>
  <si>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</si>
  <si>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</si>
  <si>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</si>
  <si>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</si>
  <si>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</si>
  <si>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</si>
  <si>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</si>
  <si>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</si>
  <si>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</si>
  <si>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</si>
  <si>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</si>
  <si>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</si>
  <si>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</si>
  <si>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</si>
  <si>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</si>
  <si>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</si>
  <si>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</si>
  <si>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</si>
  <si>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</si>
  <si>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</si>
  <si>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</si>
  <si>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</si>
  <si>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</si>
  <si>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</si>
  <si>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</si>
  <si>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</si>
  <si>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</si>
  <si>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</si>
  <si>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</si>
  <si>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</si>
  <si>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</si>
  <si>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</si>
  <si>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</si>
  <si>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</si>
  <si>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</si>
  <si>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</si>
  <si>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</si>
  <si>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</si>
  <si>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</si>
  <si>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</si>
  <si>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</si>
  <si>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</si>
  <si>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</si>
  <si>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</si>
  <si>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</si>
  <si>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</si>
  <si>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</si>
  <si>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</si>
  <si>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</si>
  <si>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Alcohol:</t>
  </si>
  <si>
    <t>Body:</t>
  </si>
  <si>
    <t>5.</t>
  </si>
  <si>
    <t>Nasmaak:</t>
  </si>
  <si>
    <t>Effect evt. toevoegingen:</t>
  </si>
  <si>
    <t>Mondgevoel:</t>
  </si>
  <si>
    <t>AANBEVELINGEN BROUWPROCES:</t>
  </si>
  <si>
    <t>Kookproces:</t>
  </si>
  <si>
    <t>Toevoegingen:</t>
  </si>
  <si>
    <t>Gistproces:</t>
  </si>
  <si>
    <t>VERDERE OPMERKINGEN:</t>
  </si>
  <si>
    <t>zwak</t>
  </si>
  <si>
    <t>matig</t>
  </si>
  <si>
    <t>sterk</t>
  </si>
  <si>
    <t>gistachtig</t>
  </si>
  <si>
    <t>zoetig/honing/kandij</t>
  </si>
  <si>
    <t>zoutig</t>
  </si>
  <si>
    <t>acetaldehyde/groene appels</t>
  </si>
  <si>
    <t>azijnzuur</t>
  </si>
  <si>
    <t>boter/olie/zeepachtig</t>
  </si>
  <si>
    <t>branderig/rokerig</t>
  </si>
  <si>
    <t>chloor</t>
  </si>
  <si>
    <t>DMS/suiker/gekookte groenten</t>
  </si>
  <si>
    <t>fenolen/medicinaal/verband</t>
  </si>
  <si>
    <t>geoxideerd/kartonachtig/muf</t>
  </si>
  <si>
    <t>grasachtig/nootachtig</t>
  </si>
  <si>
    <t>lichtsmaak</t>
  </si>
  <si>
    <t>metaalachtig</t>
  </si>
  <si>
    <t>oplosmiddel (ethylacetaat)</t>
  </si>
  <si>
    <t>schimmelachtig</t>
  </si>
  <si>
    <t>wort/harsachtig</t>
  </si>
  <si>
    <t>zwavelig/sulfiet</t>
  </si>
  <si>
    <t>anders/niet definieerbaar</t>
  </si>
  <si>
    <t xml:space="preserve">                      appel/citrus/kers</t>
  </si>
  <si>
    <t xml:space="preserve">                  caramel/stroop/drop</t>
  </si>
  <si>
    <t xml:space="preserve">                       kariander/komijn</t>
  </si>
  <si>
    <t>Basissmaak:</t>
  </si>
  <si>
    <t xml:space="preserve">                   melkzuur/citroensap</t>
  </si>
  <si>
    <t xml:space="preserve">                   sherry/porto/vanille</t>
  </si>
  <si>
    <t>zoetig</t>
  </si>
  <si>
    <t>(te) zoetig</t>
  </si>
  <si>
    <t>(te) zurig</t>
  </si>
  <si>
    <t>(te) zoutig</t>
  </si>
  <si>
    <t>te weinig</t>
  </si>
  <si>
    <t>opm.:</t>
  </si>
  <si>
    <t>neutraal</t>
  </si>
  <si>
    <t>plakkerig</t>
  </si>
  <si>
    <t>samentrekkend/wrang</t>
  </si>
  <si>
    <t>ondefinieerbaar</t>
  </si>
  <si>
    <t xml:space="preserve">   droog/poederig</t>
  </si>
  <si>
    <t xml:space="preserve">     metaalachtig</t>
  </si>
  <si>
    <t xml:space="preserve">   vettig</t>
  </si>
  <si>
    <t xml:space="preserve">   teveel</t>
  </si>
  <si>
    <t xml:space="preserve">      wel/niet volgens soort</t>
  </si>
  <si>
    <t xml:space="preserve"> koolzuur</t>
  </si>
  <si>
    <t>fruitig</t>
  </si>
  <si>
    <t>medicinaal</t>
  </si>
  <si>
    <t>zuur</t>
  </si>
  <si>
    <t xml:space="preserve">          Smaak:</t>
  </si>
  <si>
    <t xml:space="preserve">        juiste items omcirkelen:</t>
  </si>
  <si>
    <t>juiste items omcirelen:</t>
  </si>
  <si>
    <t>caramelachtig</t>
  </si>
  <si>
    <t xml:space="preserve"> alcohol (verwarmend)</t>
  </si>
  <si>
    <t xml:space="preserve">            bitter/hoppig</t>
  </si>
  <si>
    <t xml:space="preserve">                  branderig</t>
  </si>
  <si>
    <t xml:space="preserve">                       moutig</t>
  </si>
  <si>
    <t xml:space="preserve">                     gebrand</t>
  </si>
  <si>
    <t xml:space="preserve">                 dropachtig</t>
  </si>
  <si>
    <t xml:space="preserve">               kruidig, nl.: </t>
  </si>
  <si>
    <t xml:space="preserve">                           fruitig (esters)</t>
  </si>
  <si>
    <t xml:space="preserve">                                     gebrand</t>
  </si>
  <si>
    <t xml:space="preserve">                                   gistachtig</t>
  </si>
  <si>
    <t xml:space="preserve">        aardbei/famboos/abrikoos</t>
  </si>
  <si>
    <t xml:space="preserve">      ananas/banaan/peer/meloen</t>
  </si>
  <si>
    <t xml:space="preserve">            bos/vlier/zwarte bessen</t>
  </si>
  <si>
    <t xml:space="preserve">                 gember/kaneel/gagel</t>
  </si>
  <si>
    <t xml:space="preserve">                        hogere alcoholen</t>
  </si>
  <si>
    <t xml:space="preserve">                             hoppig/bitter</t>
  </si>
  <si>
    <t xml:space="preserve">                kruidig/bloemenachtig</t>
  </si>
  <si>
    <t xml:space="preserve">          moutig/gerst/tarwe/graan</t>
  </si>
  <si>
    <t xml:space="preserve">                           zoethout/anijs</t>
  </si>
  <si>
    <t xml:space="preserve">        kummel (karwij)/kruidnagel</t>
  </si>
  <si>
    <t>weinig</t>
  </si>
  <si>
    <t>constant</t>
  </si>
  <si>
    <t>veel</t>
  </si>
  <si>
    <t>volgens klasse</t>
  </si>
  <si>
    <t>volgens soort</t>
  </si>
  <si>
    <t>te licht</t>
  </si>
  <si>
    <t>te donker</t>
  </si>
  <si>
    <t>briljant</t>
  </si>
  <si>
    <t>helder</t>
  </si>
  <si>
    <t>tweeschijn</t>
  </si>
  <si>
    <t>mistig</t>
  </si>
  <si>
    <t>troebel</t>
  </si>
  <si>
    <t>melkachtig</t>
  </si>
  <si>
    <t>vlokjes/zwevende deeltjes</t>
  </si>
  <si>
    <t xml:space="preserve">Schuimkraag </t>
  </si>
  <si>
    <t>Stabiliteit schuim:</t>
  </si>
  <si>
    <t>ongelijkmatig</t>
  </si>
  <si>
    <t>mousse</t>
  </si>
  <si>
    <t>romig</t>
  </si>
  <si>
    <t>glasplakkend</t>
  </si>
  <si>
    <t>stabiel</t>
  </si>
  <si>
    <t>inzakkend</t>
  </si>
  <si>
    <t>neerslaand</t>
  </si>
  <si>
    <t>cola-achtig</t>
  </si>
  <si>
    <t>geen schuim</t>
  </si>
  <si>
    <t>geen</t>
  </si>
  <si>
    <t>(te) bitter</t>
  </si>
  <si>
    <t>6. Anders:</t>
  </si>
  <si>
    <t>Biernaam:</t>
  </si>
  <si>
    <t xml:space="preserve">klasse:   </t>
  </si>
  <si>
    <t>A - B - C - D - fantasiebier</t>
  </si>
  <si>
    <t>Maischen:</t>
  </si>
  <si>
    <t>Mout/schroten:</t>
  </si>
  <si>
    <t>Aroma en smaak:</t>
  </si>
  <si>
    <t xml:space="preserve">           Aroma: </t>
  </si>
  <si>
    <t>te veel</t>
  </si>
  <si>
    <r>
      <t xml:space="preserve">Soort afwijkend: </t>
    </r>
    <r>
      <rPr>
        <i/>
        <sz val="10"/>
        <color theme="1"/>
        <rFont val="Comic Sans MS"/>
        <family val="4"/>
      </rPr>
      <t>nee</t>
    </r>
  </si>
  <si>
    <t>Alfa amylase</t>
  </si>
  <si>
    <t>⁰ C</t>
  </si>
  <si>
    <t>pilsmout</t>
  </si>
  <si>
    <t>tarwemout</t>
  </si>
  <si>
    <t>munchener</t>
  </si>
  <si>
    <t>a EK Golding</t>
  </si>
  <si>
    <t>b EK Golding</t>
  </si>
  <si>
    <t>c Styrian Golding</t>
  </si>
  <si>
    <t>d Sinaasappelschil vers</t>
  </si>
  <si>
    <t>e Witte kandijsiroop</t>
  </si>
  <si>
    <t xml:space="preserve">f  </t>
  </si>
  <si>
    <t>3522 Belgian Ardennes</t>
  </si>
  <si>
    <t>vloei</t>
  </si>
  <si>
    <t>spoelwater - geschat</t>
  </si>
  <si>
    <t>ca. 72</t>
  </si>
  <si>
    <t>2 smartpacks. Alternatief: 1214 Belgian Abbey</t>
  </si>
  <si>
    <t>Gist: 3522 Belgian Ardennes - 2 smartpacks</t>
  </si>
  <si>
    <t xml:space="preserve">Kenmerken: </t>
  </si>
  <si>
    <t>Gist voor klassieke Belgische ales.</t>
  </si>
  <si>
    <t>Gistschema:</t>
  </si>
  <si>
    <t>Continue op 20° C</t>
  </si>
  <si>
    <t>Vergistingsgraad 72-76 %. Temperatuur: 18-24° C (19-21° C)</t>
  </si>
  <si>
    <t>Gegevens spoelen/filteren:</t>
  </si>
  <si>
    <t>spoelwater</t>
  </si>
  <si>
    <t>wort</t>
  </si>
  <si>
    <t>sg</t>
  </si>
  <si>
    <t>totaal:</t>
  </si>
  <si>
    <t>sg warm:</t>
  </si>
  <si>
    <t>sg koud:</t>
  </si>
  <si>
    <t>NB:</t>
  </si>
  <si>
    <t>filterbed even doorroeren.</t>
  </si>
  <si>
    <t xml:space="preserve">
jodiumproef: 10 min. langer</t>
  </si>
  <si>
    <t>Sg in Kookketel (warm)</t>
  </si>
  <si>
    <t>netto wort: 24,5 liter (ca. 21% ingekookt)</t>
  </si>
  <si>
    <t>24.5 liter</t>
  </si>
  <si>
    <t>totaal: 31</t>
  </si>
  <si>
    <t>einde koken: 1069</t>
  </si>
  <si>
    <t>BEGIN-SG</t>
  </si>
  <si>
    <t xml:space="preserve">
extra spoelwater: 4 liter; laatste sg: 1025</t>
  </si>
  <si>
    <t>Liter = 78 flesjes</t>
  </si>
  <si>
    <t>plus 0,27%= 6,2%</t>
  </si>
  <si>
    <t xml:space="preserve">kandijsiroop: </t>
  </si>
  <si>
    <t>oplossing in  warm water</t>
  </si>
  <si>
    <t>bij een hogere vergistingstemperatuur. Hoge uitvlokking.</t>
  </si>
  <si>
    <t xml:space="preserve">Fenolen zorgen voor zachte fruitigheid en complexe kruidigheid </t>
  </si>
  <si>
    <t xml:space="preserve">spoelwater na toevoegen </t>
  </si>
  <si>
    <t xml:space="preserve">enkele minuten rust geven </t>
  </si>
  <si>
    <t>opnemen! Bovenste deel</t>
  </si>
  <si>
    <t xml:space="preserve">om suikers te kunnen </t>
  </si>
  <si>
    <t>sterke blonde</t>
  </si>
  <si>
    <t>Cuvée de Trolls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</si>
</sst>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3]d/mmm/yy;@"/>
    <numFmt numFmtId="166" formatCode="[$-413]d\ mmmm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i/>
      <sz val="9"/>
      <color theme="1"/>
      <name val="Comic Sans MS"/>
      <family val="4"/>
    </font>
    <font>
      <i/>
      <sz val="10"/>
      <color theme="1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sz val="9.5"/>
      <color theme="1"/>
      <name val="Comic Sans MS"/>
      <family val="4"/>
    </font>
    <font>
      <b/>
      <u/>
      <sz val="11"/>
      <color theme="1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5" fillId="11" borderId="13" xfId="0" applyFont="1" applyFill="1" applyBorder="1" applyAlignment="1" applyProtection="1">
      <alignment horizontal="left"/>
      <protection locked="0"/>
    </xf>
    <xf numFmtId="0" fontId="13" fillId="11" borderId="13" xfId="0" applyFont="1" applyFill="1" applyBorder="1" applyAlignment="1" applyProtection="1">
      <alignment horizontal="left"/>
      <protection locked="0"/>
    </xf>
    <xf numFmtId="0" fontId="18" fillId="0" borderId="0" xfId="0" applyFont="1"/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Fill="1" applyBorder="1"/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2" fillId="10" borderId="0" xfId="0" applyFont="1" applyFill="1" applyAlignment="1" applyProtection="1">
      <alignment horizontal="center"/>
    </xf>
    <xf numFmtId="165" fontId="9" fillId="0" borderId="13" xfId="0" applyNumberFormat="1" applyFont="1" applyFill="1" applyBorder="1" applyAlignment="1" applyProtection="1">
      <alignment horizontal="center"/>
    </xf>
    <xf numFmtId="165" fontId="9" fillId="12" borderId="15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2" fillId="18" borderId="11" xfId="0" applyFont="1" applyFill="1" applyBorder="1" applyProtection="1">
      <protection locked="0"/>
    </xf>
    <xf numFmtId="0" fontId="16" fillId="18" borderId="10" xfId="0" applyFont="1" applyFill="1" applyBorder="1" applyProtection="1">
      <protection locked="0"/>
    </xf>
    <xf numFmtId="0" fontId="16" fillId="18" borderId="11" xfId="0" applyFont="1" applyFill="1" applyBorder="1" applyProtection="1">
      <protection locked="0"/>
    </xf>
    <xf numFmtId="0" fontId="22" fillId="18" borderId="12" xfId="0" applyFont="1" applyFill="1" applyBorder="1" applyProtection="1">
      <protection locked="0"/>
    </xf>
    <xf numFmtId="0" fontId="22" fillId="3" borderId="29" xfId="0" applyFont="1" applyFill="1" applyBorder="1" applyProtection="1">
      <protection locked="0"/>
    </xf>
    <xf numFmtId="0" fontId="22" fillId="3" borderId="54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24" xfId="0" applyFont="1" applyBorder="1" applyProtection="1">
      <protection locked="0"/>
    </xf>
    <xf numFmtId="0" fontId="22" fillId="0" borderId="24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0" fontId="29" fillId="0" borderId="14" xfId="0" applyFont="1" applyBorder="1" applyProtection="1">
      <protection locked="0"/>
    </xf>
    <xf numFmtId="0" fontId="29" fillId="0" borderId="15" xfId="0" applyFont="1" applyBorder="1" applyProtection="1">
      <protection locked="0"/>
    </xf>
    <xf numFmtId="0" fontId="29" fillId="0" borderId="13" xfId="0" applyFont="1" applyBorder="1" applyProtection="1">
      <protection locked="0"/>
    </xf>
    <xf numFmtId="0" fontId="29" fillId="0" borderId="21" xfId="0" applyFont="1" applyBorder="1" applyProtection="1">
      <protection locked="0"/>
    </xf>
    <xf numFmtId="0" fontId="29" fillId="0" borderId="33" xfId="0" applyFont="1" applyBorder="1" applyProtection="1">
      <protection locked="0"/>
    </xf>
    <xf numFmtId="0" fontId="22" fillId="0" borderId="21" xfId="0" applyFont="1" applyBorder="1" applyProtection="1">
      <protection locked="0"/>
    </xf>
    <xf numFmtId="0" fontId="22" fillId="0" borderId="33" xfId="0" applyFont="1" applyBorder="1" applyProtection="1">
      <protection locked="0"/>
    </xf>
    <xf numFmtId="0" fontId="29" fillId="0" borderId="36" xfId="0" applyFont="1" applyBorder="1" applyProtection="1">
      <protection locked="0"/>
    </xf>
    <xf numFmtId="0" fontId="29" fillId="0" borderId="37" xfId="0" applyFont="1" applyBorder="1" applyProtection="1">
      <protection locked="0"/>
    </xf>
    <xf numFmtId="0" fontId="22" fillId="0" borderId="38" xfId="0" applyFont="1" applyBorder="1" applyProtection="1">
      <protection locked="0"/>
    </xf>
    <xf numFmtId="0" fontId="22" fillId="0" borderId="39" xfId="0" applyFont="1" applyBorder="1" applyProtection="1">
      <protection locked="0"/>
    </xf>
    <xf numFmtId="0" fontId="30" fillId="0" borderId="13" xfId="0" applyFont="1" applyBorder="1" applyProtection="1">
      <protection locked="0"/>
    </xf>
    <xf numFmtId="0" fontId="30" fillId="0" borderId="14" xfId="0" applyFont="1" applyBorder="1" applyProtection="1">
      <protection locked="0"/>
    </xf>
    <xf numFmtId="0" fontId="30" fillId="0" borderId="32" xfId="0" applyFont="1" applyBorder="1" applyProtection="1">
      <protection locked="0"/>
    </xf>
    <xf numFmtId="0" fontId="30" fillId="0" borderId="26" xfId="0" applyFont="1" applyBorder="1" applyProtection="1">
      <protection locked="0"/>
    </xf>
    <xf numFmtId="0" fontId="30" fillId="0" borderId="17" xfId="0" applyFont="1" applyBorder="1" applyProtection="1">
      <protection locked="0"/>
    </xf>
    <xf numFmtId="0" fontId="30" fillId="0" borderId="34" xfId="0" applyFont="1" applyBorder="1" applyProtection="1">
      <protection locked="0"/>
    </xf>
    <xf numFmtId="0" fontId="30" fillId="0" borderId="36" xfId="0" applyFont="1" applyBorder="1" applyProtection="1">
      <protection locked="0"/>
    </xf>
    <xf numFmtId="0" fontId="30" fillId="0" borderId="37" xfId="0" applyFont="1" applyBorder="1" applyProtection="1">
      <protection locked="0"/>
    </xf>
    <xf numFmtId="0" fontId="30" fillId="0" borderId="35" xfId="0" applyFont="1" applyBorder="1" applyProtection="1">
      <protection locked="0"/>
    </xf>
    <xf numFmtId="0" fontId="16" fillId="0" borderId="44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18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22" fillId="0" borderId="4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0" fillId="0" borderId="0" xfId="0" applyBorder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9" fillId="0" borderId="41" xfId="0" applyFont="1" applyBorder="1" applyProtection="1">
      <protection locked="0"/>
    </xf>
    <xf numFmtId="0" fontId="16" fillId="0" borderId="30" xfId="0" applyFont="1" applyFill="1" applyBorder="1" applyProtection="1">
      <protection locked="0"/>
    </xf>
    <xf numFmtId="0" fontId="22" fillId="0" borderId="21" xfId="0" applyFont="1" applyFill="1" applyBorder="1" applyProtection="1">
      <protection locked="0"/>
    </xf>
    <xf numFmtId="0" fontId="16" fillId="0" borderId="52" xfId="0" applyFont="1" applyFill="1" applyBorder="1" applyProtection="1">
      <protection locked="0"/>
    </xf>
    <xf numFmtId="0" fontId="22" fillId="0" borderId="38" xfId="0" applyFont="1" applyFill="1" applyBorder="1" applyProtection="1">
      <protection locked="0"/>
    </xf>
    <xf numFmtId="0" fontId="16" fillId="0" borderId="23" xfId="0" applyFont="1" applyFill="1" applyBorder="1" applyProtection="1">
      <protection locked="0"/>
    </xf>
    <xf numFmtId="0" fontId="16" fillId="0" borderId="21" xfId="0" applyFont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24" xfId="0" applyFont="1" applyBorder="1" applyProtection="1">
      <protection locked="0"/>
    </xf>
    <xf numFmtId="0" fontId="22" fillId="0" borderId="14" xfId="0" applyFont="1" applyFill="1" applyBorder="1" applyProtection="1">
      <protection locked="0"/>
    </xf>
    <xf numFmtId="0" fontId="22" fillId="0" borderId="14" xfId="0" applyFont="1" applyBorder="1" applyProtection="1">
      <protection locked="0"/>
    </xf>
    <xf numFmtId="0" fontId="22" fillId="0" borderId="37" xfId="0" applyFont="1" applyBorder="1" applyProtection="1">
      <protection locked="0"/>
    </xf>
    <xf numFmtId="0" fontId="22" fillId="0" borderId="0" xfId="0" applyFont="1" applyProtection="1">
      <protection locked="0"/>
    </xf>
    <xf numFmtId="0" fontId="17" fillId="15" borderId="5" xfId="0" applyFont="1" applyFill="1" applyBorder="1" applyAlignment="1" applyProtection="1"/>
    <xf numFmtId="0" fontId="19" fillId="15" borderId="6" xfId="0" applyFont="1" applyFill="1" applyBorder="1" applyAlignment="1" applyProtection="1"/>
    <xf numFmtId="0" fontId="19" fillId="15" borderId="7" xfId="0" applyFont="1" applyFill="1" applyBorder="1" applyAlignment="1" applyProtection="1"/>
    <xf numFmtId="0" fontId="17" fillId="15" borderId="10" xfId="0" applyFont="1" applyFill="1" applyBorder="1" applyAlignment="1" applyProtection="1"/>
    <xf numFmtId="0" fontId="19" fillId="15" borderId="11" xfId="0" applyFont="1" applyFill="1" applyBorder="1" applyAlignment="1" applyProtection="1"/>
    <xf numFmtId="0" fontId="19" fillId="15" borderId="12" xfId="0" applyFont="1" applyFill="1" applyBorder="1" applyAlignment="1" applyProtection="1"/>
    <xf numFmtId="0" fontId="17" fillId="18" borderId="6" xfId="0" applyFont="1" applyFill="1" applyBorder="1" applyProtection="1"/>
    <xf numFmtId="0" fontId="19" fillId="18" borderId="6" xfId="0" applyFont="1" applyFill="1" applyBorder="1" applyProtection="1"/>
    <xf numFmtId="0" fontId="17" fillId="18" borderId="5" xfId="0" applyFont="1" applyFill="1" applyBorder="1" applyProtection="1"/>
    <xf numFmtId="0" fontId="22" fillId="18" borderId="6" xfId="0" applyFont="1" applyFill="1" applyBorder="1" applyProtection="1"/>
    <xf numFmtId="0" fontId="22" fillId="18" borderId="7" xfId="0" applyFont="1" applyFill="1" applyBorder="1" applyProtection="1"/>
    <xf numFmtId="0" fontId="16" fillId="3" borderId="53" xfId="0" applyFont="1" applyFill="1" applyBorder="1" applyProtection="1"/>
    <xf numFmtId="0" fontId="16" fillId="3" borderId="29" xfId="0" applyFont="1" applyFill="1" applyBorder="1" applyProtection="1"/>
    <xf numFmtId="0" fontId="19" fillId="3" borderId="29" xfId="0" applyFont="1" applyFill="1" applyBorder="1" applyProtection="1"/>
    <xf numFmtId="0" fontId="22" fillId="3" borderId="29" xfId="0" applyFont="1" applyFill="1" applyBorder="1" applyProtection="1"/>
    <xf numFmtId="0" fontId="16" fillId="3" borderId="48" xfId="0" applyFont="1" applyFill="1" applyBorder="1" applyProtection="1"/>
    <xf numFmtId="0" fontId="16" fillId="3" borderId="24" xfId="0" applyFont="1" applyFill="1" applyBorder="1" applyProtection="1"/>
    <xf numFmtId="0" fontId="19" fillId="3" borderId="25" xfId="0" applyFont="1" applyFill="1" applyBorder="1" applyProtection="1"/>
    <xf numFmtId="0" fontId="29" fillId="0" borderId="0" xfId="0" applyFont="1" applyBorder="1" applyProtection="1"/>
    <xf numFmtId="0" fontId="29" fillId="0" borderId="27" xfId="0" applyFont="1" applyBorder="1" applyProtection="1"/>
    <xf numFmtId="0" fontId="29" fillId="0" borderId="23" xfId="0" applyFont="1" applyBorder="1" applyProtection="1"/>
    <xf numFmtId="0" fontId="16" fillId="3" borderId="32" xfId="0" applyFont="1" applyFill="1" applyBorder="1" applyProtection="1"/>
    <xf numFmtId="0" fontId="16" fillId="3" borderId="21" xfId="0" applyFont="1" applyFill="1" applyBorder="1" applyProtection="1"/>
    <xf numFmtId="0" fontId="19" fillId="3" borderId="15" xfId="0" applyFont="1" applyFill="1" applyBorder="1" applyProtection="1"/>
    <xf numFmtId="0" fontId="29" fillId="0" borderId="14" xfId="0" applyFont="1" applyBorder="1" applyProtection="1"/>
    <xf numFmtId="0" fontId="29" fillId="0" borderId="15" xfId="0" applyFont="1" applyBorder="1" applyProtection="1"/>
    <xf numFmtId="0" fontId="29" fillId="0" borderId="13" xfId="0" applyFont="1" applyBorder="1" applyProtection="1"/>
    <xf numFmtId="0" fontId="28" fillId="0" borderId="13" xfId="0" applyFont="1" applyBorder="1" applyProtection="1"/>
    <xf numFmtId="0" fontId="16" fillId="3" borderId="14" xfId="0" applyFont="1" applyFill="1" applyBorder="1" applyProtection="1"/>
    <xf numFmtId="0" fontId="16" fillId="3" borderId="35" xfId="0" applyFont="1" applyFill="1" applyBorder="1" applyProtection="1"/>
    <xf numFmtId="0" fontId="16" fillId="3" borderId="37" xfId="0" applyFont="1" applyFill="1" applyBorder="1" applyProtection="1"/>
    <xf numFmtId="0" fontId="16" fillId="3" borderId="38" xfId="0" applyFont="1" applyFill="1" applyBorder="1" applyProtection="1"/>
    <xf numFmtId="0" fontId="19" fillId="3" borderId="41" xfId="0" applyFont="1" applyFill="1" applyBorder="1" applyProtection="1"/>
    <xf numFmtId="0" fontId="29" fillId="0" borderId="36" xfId="0" applyFont="1" applyBorder="1" applyProtection="1"/>
    <xf numFmtId="0" fontId="28" fillId="0" borderId="36" xfId="0" applyFont="1" applyBorder="1" applyProtection="1"/>
    <xf numFmtId="0" fontId="29" fillId="0" borderId="37" xfId="0" applyFont="1" applyBorder="1" applyProtection="1"/>
    <xf numFmtId="0" fontId="28" fillId="0" borderId="13" xfId="0" applyFont="1" applyFill="1" applyBorder="1" applyProtection="1"/>
    <xf numFmtId="0" fontId="29" fillId="0" borderId="21" xfId="0" applyFont="1" applyBorder="1" applyProtection="1"/>
    <xf numFmtId="0" fontId="22" fillId="0" borderId="41" xfId="0" applyFont="1" applyBorder="1" applyProtection="1"/>
    <xf numFmtId="0" fontId="29" fillId="0" borderId="38" xfId="0" applyFont="1" applyFill="1" applyBorder="1" applyProtection="1"/>
    <xf numFmtId="0" fontId="22" fillId="0" borderId="21" xfId="0" applyFont="1" applyBorder="1" applyProtection="1"/>
    <xf numFmtId="0" fontId="22" fillId="0" borderId="33" xfId="0" applyFont="1" applyBorder="1" applyProtection="1"/>
    <xf numFmtId="0" fontId="16" fillId="4" borderId="8" xfId="0" applyFont="1" applyFill="1" applyBorder="1" applyProtection="1"/>
    <xf numFmtId="0" fontId="22" fillId="4" borderId="0" xfId="0" applyFont="1" applyFill="1" applyBorder="1" applyProtection="1"/>
    <xf numFmtId="0" fontId="16" fillId="4" borderId="0" xfId="0" applyFont="1" applyFill="1" applyBorder="1" applyProtection="1"/>
    <xf numFmtId="0" fontId="17" fillId="4" borderId="22" xfId="0" applyFont="1" applyFill="1" applyBorder="1" applyProtection="1"/>
    <xf numFmtId="0" fontId="16" fillId="4" borderId="24" xfId="0" applyFont="1" applyFill="1" applyBorder="1" applyProtection="1"/>
    <xf numFmtId="0" fontId="16" fillId="4" borderId="42" xfId="0" applyFont="1" applyFill="1" applyBorder="1" applyProtection="1"/>
    <xf numFmtId="0" fontId="16" fillId="4" borderId="25" xfId="0" applyFont="1" applyFill="1" applyBorder="1" applyProtection="1"/>
    <xf numFmtId="0" fontId="22" fillId="4" borderId="9" xfId="0" applyFont="1" applyFill="1" applyBorder="1" applyProtection="1"/>
    <xf numFmtId="0" fontId="24" fillId="4" borderId="0" xfId="0" applyFont="1" applyFill="1" applyBorder="1" applyProtection="1"/>
    <xf numFmtId="0" fontId="16" fillId="4" borderId="21" xfId="0" applyFont="1" applyFill="1" applyBorder="1" applyProtection="1"/>
    <xf numFmtId="0" fontId="16" fillId="4" borderId="13" xfId="0" applyFont="1" applyFill="1" applyBorder="1" applyProtection="1"/>
    <xf numFmtId="0" fontId="16" fillId="4" borderId="30" xfId="0" applyFont="1" applyFill="1" applyBorder="1" applyProtection="1"/>
    <xf numFmtId="0" fontId="16" fillId="4" borderId="15" xfId="0" applyFont="1" applyFill="1" applyBorder="1" applyProtection="1"/>
    <xf numFmtId="0" fontId="24" fillId="4" borderId="18" xfId="0" applyFont="1" applyFill="1" applyBorder="1" applyProtection="1"/>
    <xf numFmtId="0" fontId="22" fillId="4" borderId="24" xfId="0" applyFont="1" applyFill="1" applyBorder="1" applyProtection="1"/>
    <xf numFmtId="0" fontId="22" fillId="4" borderId="31" xfId="0" applyFont="1" applyFill="1" applyBorder="1" applyProtection="1"/>
    <xf numFmtId="0" fontId="30" fillId="4" borderId="14" xfId="0" applyFont="1" applyFill="1" applyBorder="1" applyAlignment="1" applyProtection="1">
      <alignment horizontal="left"/>
    </xf>
    <xf numFmtId="0" fontId="30" fillId="4" borderId="21" xfId="0" applyFont="1" applyFill="1" applyBorder="1" applyAlignment="1" applyProtection="1">
      <alignment horizontal="left"/>
    </xf>
    <xf numFmtId="0" fontId="30" fillId="4" borderId="15" xfId="0" applyFont="1" applyFill="1" applyBorder="1" applyAlignment="1" applyProtection="1">
      <alignment horizontal="left"/>
    </xf>
    <xf numFmtId="0" fontId="30" fillId="4" borderId="17" xfId="0" applyFont="1" applyFill="1" applyBorder="1" applyAlignment="1" applyProtection="1">
      <alignment horizontal="left"/>
    </xf>
    <xf numFmtId="0" fontId="30" fillId="4" borderId="16" xfId="0" applyFont="1" applyFill="1" applyBorder="1" applyAlignment="1" applyProtection="1">
      <alignment horizontal="left"/>
    </xf>
    <xf numFmtId="0" fontId="30" fillId="4" borderId="20" xfId="0" applyFont="1" applyFill="1" applyBorder="1" applyAlignment="1" applyProtection="1">
      <alignment horizontal="left"/>
    </xf>
    <xf numFmtId="0" fontId="16" fillId="4" borderId="10" xfId="0" applyFont="1" applyFill="1" applyBorder="1" applyProtection="1"/>
    <xf numFmtId="0" fontId="30" fillId="4" borderId="37" xfId="0" applyFont="1" applyFill="1" applyBorder="1" applyAlignment="1" applyProtection="1">
      <alignment horizontal="left"/>
    </xf>
    <xf numFmtId="0" fontId="30" fillId="4" borderId="38" xfId="0" applyFont="1" applyFill="1" applyBorder="1" applyAlignment="1" applyProtection="1">
      <alignment horizontal="left"/>
    </xf>
    <xf numFmtId="0" fontId="30" fillId="4" borderId="41" xfId="0" applyFont="1" applyFill="1" applyBorder="1" applyAlignment="1" applyProtection="1">
      <alignment horizontal="left"/>
    </xf>
    <xf numFmtId="0" fontId="30" fillId="4" borderId="14" xfId="0" applyFont="1" applyFill="1" applyBorder="1" applyProtection="1"/>
    <xf numFmtId="0" fontId="30" fillId="4" borderId="21" xfId="0" applyFont="1" applyFill="1" applyBorder="1" applyProtection="1"/>
    <xf numFmtId="0" fontId="30" fillId="4" borderId="33" xfId="0" applyFont="1" applyFill="1" applyBorder="1" applyProtection="1"/>
    <xf numFmtId="0" fontId="30" fillId="4" borderId="18" xfId="0" applyFont="1" applyFill="1" applyBorder="1" applyProtection="1"/>
    <xf numFmtId="0" fontId="30" fillId="4" borderId="0" xfId="0" applyFont="1" applyFill="1" applyBorder="1" applyProtection="1"/>
    <xf numFmtId="0" fontId="30" fillId="4" borderId="9" xfId="0" applyFont="1" applyFill="1" applyBorder="1" applyProtection="1"/>
    <xf numFmtId="0" fontId="30" fillId="4" borderId="17" xfId="0" applyFont="1" applyFill="1" applyBorder="1" applyProtection="1"/>
    <xf numFmtId="0" fontId="30" fillId="4" borderId="16" xfId="0" applyFont="1" applyFill="1" applyBorder="1" applyProtection="1"/>
    <xf numFmtId="0" fontId="30" fillId="4" borderId="19" xfId="0" applyFont="1" applyFill="1" applyBorder="1" applyProtection="1"/>
    <xf numFmtId="0" fontId="16" fillId="4" borderId="49" xfId="0" applyFont="1" applyFill="1" applyBorder="1" applyProtection="1"/>
    <xf numFmtId="0" fontId="16" fillId="4" borderId="18" xfId="0" applyFont="1" applyFill="1" applyBorder="1" applyProtection="1"/>
    <xf numFmtId="0" fontId="16" fillId="4" borderId="22" xfId="0" applyFont="1" applyFill="1" applyBorder="1" applyProtection="1"/>
    <xf numFmtId="0" fontId="26" fillId="0" borderId="28" xfId="0" applyFont="1" applyBorder="1" applyProtection="1"/>
    <xf numFmtId="0" fontId="26" fillId="0" borderId="0" xfId="0" applyFont="1" applyProtection="1"/>
    <xf numFmtId="0" fontId="28" fillId="0" borderId="44" xfId="0" applyFont="1" applyFill="1" applyBorder="1" applyAlignment="1" applyProtection="1">
      <alignment horizontal="left"/>
    </xf>
    <xf numFmtId="0" fontId="22" fillId="0" borderId="4" xfId="0" applyFont="1" applyFill="1" applyBorder="1" applyProtection="1"/>
    <xf numFmtId="0" fontId="27" fillId="0" borderId="46" xfId="0" applyFont="1" applyBorder="1" applyProtection="1"/>
    <xf numFmtId="0" fontId="27" fillId="0" borderId="50" xfId="0" applyFont="1" applyBorder="1" applyProtection="1"/>
    <xf numFmtId="0" fontId="16" fillId="4" borderId="40" xfId="0" applyFont="1" applyFill="1" applyBorder="1" applyProtection="1"/>
    <xf numFmtId="0" fontId="16" fillId="4" borderId="44" xfId="0" applyFont="1" applyFill="1" applyBorder="1" applyProtection="1"/>
    <xf numFmtId="0" fontId="16" fillId="4" borderId="4" xfId="0" applyFont="1" applyFill="1" applyBorder="1" applyProtection="1"/>
    <xf numFmtId="0" fontId="16" fillId="4" borderId="45" xfId="0" applyFont="1" applyFill="1" applyBorder="1" applyProtection="1"/>
    <xf numFmtId="0" fontId="27" fillId="0" borderId="44" xfId="0" applyFont="1" applyBorder="1" applyProtection="1"/>
    <xf numFmtId="0" fontId="27" fillId="0" borderId="4" xfId="0" applyFont="1" applyBorder="1" applyProtection="1"/>
    <xf numFmtId="0" fontId="27" fillId="0" borderId="45" xfId="0" applyFont="1" applyBorder="1" applyProtection="1"/>
    <xf numFmtId="0" fontId="26" fillId="0" borderId="4" xfId="0" applyFont="1" applyBorder="1" applyProtection="1"/>
    <xf numFmtId="0" fontId="16" fillId="4" borderId="28" xfId="0" applyFont="1" applyFill="1" applyBorder="1" applyProtection="1"/>
    <xf numFmtId="0" fontId="16" fillId="4" borderId="40" xfId="0" applyFont="1" applyFill="1" applyBorder="1" applyAlignment="1" applyProtection="1"/>
    <xf numFmtId="0" fontId="23" fillId="4" borderId="14" xfId="0" applyFont="1" applyFill="1" applyBorder="1" applyProtection="1"/>
    <xf numFmtId="0" fontId="29" fillId="4" borderId="21" xfId="0" applyFont="1" applyFill="1" applyBorder="1" applyProtection="1"/>
    <xf numFmtId="0" fontId="29" fillId="4" borderId="21" xfId="0" applyFont="1" applyFill="1" applyBorder="1" applyAlignment="1" applyProtection="1">
      <alignment horizontal="left"/>
    </xf>
    <xf numFmtId="0" fontId="23" fillId="4" borderId="17" xfId="0" applyFont="1" applyFill="1" applyBorder="1" applyProtection="1"/>
    <xf numFmtId="0" fontId="29" fillId="4" borderId="16" xfId="0" applyFont="1" applyFill="1" applyBorder="1" applyProtection="1"/>
    <xf numFmtId="0" fontId="29" fillId="4" borderId="20" xfId="0" applyFont="1" applyFill="1" applyBorder="1" applyProtection="1"/>
    <xf numFmtId="0" fontId="29" fillId="4" borderId="43" xfId="0" applyFont="1" applyFill="1" applyBorder="1" applyProtection="1"/>
    <xf numFmtId="0" fontId="29" fillId="4" borderId="11" xfId="0" applyFont="1" applyFill="1" applyBorder="1" applyProtection="1"/>
    <xf numFmtId="0" fontId="29" fillId="4" borderId="47" xfId="0" applyFont="1" applyFill="1" applyBorder="1" applyProtection="1"/>
    <xf numFmtId="0" fontId="29" fillId="4" borderId="14" xfId="0" applyFont="1" applyFill="1" applyBorder="1" applyProtection="1"/>
    <xf numFmtId="0" fontId="29" fillId="4" borderId="33" xfId="0" applyFont="1" applyFill="1" applyBorder="1" applyProtection="1"/>
    <xf numFmtId="0" fontId="29" fillId="4" borderId="37" xfId="0" applyFont="1" applyFill="1" applyBorder="1" applyProtection="1"/>
    <xf numFmtId="0" fontId="29" fillId="4" borderId="38" xfId="0" applyFont="1" applyFill="1" applyBorder="1" applyProtection="1"/>
    <xf numFmtId="0" fontId="29" fillId="4" borderId="39" xfId="0" applyFont="1" applyFill="1" applyBorder="1" applyProtection="1"/>
    <xf numFmtId="0" fontId="16" fillId="16" borderId="8" xfId="0" applyFont="1" applyFill="1" applyBorder="1" applyProtection="1"/>
    <xf numFmtId="0" fontId="16" fillId="16" borderId="0" xfId="0" applyFont="1" applyFill="1" applyBorder="1" applyProtection="1"/>
    <xf numFmtId="0" fontId="22" fillId="16" borderId="0" xfId="0" applyFont="1" applyFill="1" applyBorder="1" applyProtection="1"/>
    <xf numFmtId="0" fontId="22" fillId="16" borderId="9" xfId="0" applyFont="1" applyFill="1" applyBorder="1" applyProtection="1"/>
    <xf numFmtId="0" fontId="21" fillId="17" borderId="8" xfId="0" applyFont="1" applyFill="1" applyBorder="1" applyProtection="1"/>
    <xf numFmtId="0" fontId="21" fillId="17" borderId="0" xfId="0" applyFont="1" applyFill="1" applyBorder="1" applyProtection="1"/>
    <xf numFmtId="0" fontId="21" fillId="17" borderId="24" xfId="0" applyFont="1" applyFill="1" applyBorder="1" applyProtection="1"/>
    <xf numFmtId="0" fontId="20" fillId="17" borderId="24" xfId="0" applyFont="1" applyFill="1" applyBorder="1" applyProtection="1"/>
    <xf numFmtId="0" fontId="22" fillId="17" borderId="24" xfId="0" applyFont="1" applyFill="1" applyBorder="1" applyProtection="1"/>
    <xf numFmtId="0" fontId="22" fillId="17" borderId="31" xfId="0" applyFont="1" applyFill="1" applyBorder="1" applyProtection="1"/>
    <xf numFmtId="0" fontId="16" fillId="17" borderId="51" xfId="0" applyFont="1" applyFill="1" applyBorder="1" applyProtection="1"/>
    <xf numFmtId="0" fontId="16" fillId="17" borderId="16" xfId="0" applyFont="1" applyFill="1" applyBorder="1" applyProtection="1"/>
    <xf numFmtId="0" fontId="16" fillId="17" borderId="20" xfId="0" applyFont="1" applyFill="1" applyBorder="1" applyProtection="1"/>
    <xf numFmtId="0" fontId="16" fillId="17" borderId="42" xfId="0" applyFont="1" applyFill="1" applyBorder="1" applyProtection="1"/>
    <xf numFmtId="0" fontId="16" fillId="17" borderId="24" xfId="0" applyFont="1" applyFill="1" applyBorder="1" applyProtection="1"/>
    <xf numFmtId="0" fontId="16" fillId="17" borderId="25" xfId="0" applyFont="1" applyFill="1" applyBorder="1" applyProtection="1"/>
    <xf numFmtId="0" fontId="22" fillId="17" borderId="42" xfId="0" applyFont="1" applyFill="1" applyBorder="1" applyProtection="1"/>
    <xf numFmtId="0" fontId="22" fillId="17" borderId="25" xfId="0" applyFont="1" applyFill="1" applyBorder="1" applyProtection="1"/>
    <xf numFmtId="0" fontId="22" fillId="17" borderId="20" xfId="0" applyFont="1" applyFill="1" applyBorder="1" applyProtection="1"/>
    <xf numFmtId="0" fontId="22" fillId="17" borderId="10" xfId="0" applyFont="1" applyFill="1" applyBorder="1" applyProtection="1"/>
    <xf numFmtId="0" fontId="22" fillId="17" borderId="11" xfId="0" applyFont="1" applyFill="1" applyBorder="1" applyProtection="1"/>
    <xf numFmtId="0" fontId="22" fillId="17" borderId="47" xfId="0" applyFont="1" applyFill="1" applyBorder="1" applyProtection="1"/>
    <xf numFmtId="0" fontId="31" fillId="0" borderId="0" xfId="0" applyFont="1" applyFill="1" applyBorder="1"/>
    <xf numFmtId="0" fontId="22" fillId="0" borderId="0" xfId="0" applyFont="1" applyFill="1" applyBorder="1"/>
    <xf numFmtId="0" fontId="22" fillId="0" borderId="14" xfId="0" applyFont="1" applyFill="1" applyBorder="1"/>
    <xf numFmtId="0" fontId="22" fillId="0" borderId="15" xfId="0" applyFont="1" applyFill="1" applyBorder="1"/>
    <xf numFmtId="0" fontId="22" fillId="0" borderId="13" xfId="0" applyFont="1" applyFill="1" applyBorder="1"/>
    <xf numFmtId="0" fontId="22" fillId="0" borderId="23" xfId="0" applyFont="1" applyFill="1" applyBorder="1"/>
    <xf numFmtId="0" fontId="22" fillId="0" borderId="25" xfId="0" applyFont="1" applyFill="1" applyBorder="1"/>
    <xf numFmtId="0" fontId="22" fillId="0" borderId="27" xfId="0" applyFont="1" applyFill="1" applyBorder="1"/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1" xfId="0" applyFont="1" applyFill="1" applyBorder="1"/>
    <xf numFmtId="0" fontId="16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2" xfId="0" applyFont="1" applyFill="1" applyBorder="1" applyAlignment="1"/>
    <xf numFmtId="0" fontId="16" fillId="0" borderId="4" xfId="0" applyFont="1" applyFill="1" applyBorder="1" applyAlignment="1"/>
    <xf numFmtId="10" fontId="2" fillId="0" borderId="0" xfId="0" applyNumberFormat="1" applyFont="1" applyProtection="1"/>
    <xf numFmtId="0" fontId="2" fillId="11" borderId="2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26" xfId="0" applyFont="1" applyFill="1" applyBorder="1" applyProtection="1">
      <protection locked="0"/>
    </xf>
    <xf numFmtId="0" fontId="2" fillId="11" borderId="27" xfId="0" applyFont="1" applyFill="1" applyBorder="1" applyProtection="1">
      <protection locked="0"/>
    </xf>
    <xf numFmtId="0" fontId="2" fillId="11" borderId="20" xfId="0" applyFont="1" applyFill="1" applyBorder="1" applyProtection="1">
      <protection locked="0"/>
    </xf>
    <xf numFmtId="0" fontId="2" fillId="11" borderId="14" xfId="0" applyFont="1" applyFill="1" applyBorder="1" applyProtection="1">
      <protection locked="0"/>
    </xf>
    <xf numFmtId="0" fontId="2" fillId="12" borderId="21" xfId="0" applyFont="1" applyFill="1" applyBorder="1" applyProtection="1"/>
    <xf numFmtId="0" fontId="2" fillId="11" borderId="26" xfId="0" applyFont="1" applyFill="1" applyBorder="1" applyAlignment="1" applyProtection="1">
      <alignment horizontal="center"/>
      <protection locked="0"/>
    </xf>
    <xf numFmtId="0" fontId="2" fillId="11" borderId="27" xfId="0" applyFont="1" applyFill="1" applyBorder="1" applyAlignment="1" applyProtection="1">
      <alignment horizontal="center"/>
      <protection locked="0"/>
    </xf>
    <xf numFmtId="0" fontId="2" fillId="14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22</xdr:row>
      <xdr:rowOff>41413</xdr:rowOff>
    </xdr:from>
    <xdr:to>
      <xdr:col>6</xdr:col>
      <xdr:colOff>33130</xdr:colOff>
      <xdr:row>27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496955</xdr:colOff>
      <xdr:row>22</xdr:row>
      <xdr:rowOff>41413</xdr:rowOff>
    </xdr:from>
    <xdr:to>
      <xdr:col>6</xdr:col>
      <xdr:colOff>33130</xdr:colOff>
      <xdr:row>27</xdr:row>
      <xdr:rowOff>182216</xdr:rowOff>
    </xdr:to>
    <xdr:sp macro="" textlink="">
      <xdr:nvSpPr>
        <xdr:cNvPr id="3" name="Stroomdiagram: Samenvoe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02130" y="3384688"/>
          <a:ext cx="79100" cy="1074253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180975</xdr:rowOff>
    </xdr:from>
    <xdr:to>
      <xdr:col>10</xdr:col>
      <xdr:colOff>304800</xdr:colOff>
      <xdr:row>31</xdr:row>
      <xdr:rowOff>0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143625" y="5867400"/>
          <a:ext cx="9525" cy="723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O69"/>
  <sheetViews>
    <sheetView tabSelected="1" zoomScaleNormal="100" workbookViewId="0">
      <selection activeCell="O16" sqref="O16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6384" width="9.140625" style="4"/>
  </cols>
  <sheetData>
    <row r="2" spans="1:10" ht="13.5" thickBot="1" x14ac:dyDescent="0.25"/>
    <row r="3" spans="1:10" ht="17.25" customHeight="1" thickBot="1" x14ac:dyDescent="0.25">
      <c r="A3" s="1"/>
      <c r="B3" s="318" t="s">
        <v>231</v>
      </c>
      <c r="C3" s="319"/>
      <c r="D3" s="2" t="s">
        <v>10</v>
      </c>
      <c r="E3" s="316" t="s">
        <v>230</v>
      </c>
      <c r="F3" s="317"/>
      <c r="G3" s="3" t="s">
        <v>32</v>
      </c>
      <c r="H3" s="313">
        <v>43799</v>
      </c>
      <c r="I3" s="314"/>
      <c r="J3" s="315"/>
    </row>
    <row r="4" spans="1:10" ht="6.75" customHeight="1" thickBot="1" x14ac:dyDescent="0.25"/>
    <row r="5" spans="1:10" ht="13.5" thickBot="1" x14ac:dyDescent="0.25">
      <c r="B5" s="5" t="s">
        <v>11</v>
      </c>
      <c r="C5" s="46">
        <v>13</v>
      </c>
      <c r="D5" s="4" t="s">
        <v>4</v>
      </c>
      <c r="H5" s="6" t="s">
        <v>45</v>
      </c>
    </row>
    <row r="6" spans="1:10" ht="13.5" thickBot="1" x14ac:dyDescent="0.25">
      <c r="B6" s="5" t="s">
        <v>12</v>
      </c>
      <c r="C6" s="46">
        <v>24</v>
      </c>
      <c r="D6" s="4" t="s">
        <v>1</v>
      </c>
    </row>
    <row r="7" spans="1:10" ht="13.5" thickBot="1" x14ac:dyDescent="0.25">
      <c r="B7" s="5" t="s">
        <v>13</v>
      </c>
      <c r="C7" s="7">
        <f>IF(OR(D8="",C8=""),0,(C8-D8)*0.135)</f>
        <v>7.1550000000000002</v>
      </c>
      <c r="D7" s="4" t="s">
        <v>6</v>
      </c>
      <c r="G7" s="5" t="s">
        <v>13</v>
      </c>
      <c r="H7" s="7">
        <f>IF(OR(H8="",I8=""),0,(H8-I8)*0.135)</f>
        <v>5.94</v>
      </c>
      <c r="I7" s="288" t="s">
        <v>221</v>
      </c>
    </row>
    <row r="8" spans="1:10" ht="13.5" thickBot="1" x14ac:dyDescent="0.25">
      <c r="B8" s="5" t="s">
        <v>14</v>
      </c>
      <c r="C8" s="46">
        <v>1069</v>
      </c>
      <c r="D8" s="46">
        <v>1016</v>
      </c>
      <c r="E8" s="8" t="s">
        <v>23</v>
      </c>
      <c r="G8" s="5" t="s">
        <v>14</v>
      </c>
      <c r="H8" s="46">
        <v>1064</v>
      </c>
      <c r="I8" s="46">
        <v>1020</v>
      </c>
      <c r="J8" s="8" t="s">
        <v>23</v>
      </c>
    </row>
    <row r="9" spans="1:10" ht="13.5" thickBot="1" x14ac:dyDescent="0.25">
      <c r="B9" s="5" t="s">
        <v>15</v>
      </c>
      <c r="C9" s="46">
        <v>25</v>
      </c>
      <c r="D9" s="9" t="s">
        <v>16</v>
      </c>
      <c r="G9" s="5"/>
      <c r="H9" s="46">
        <v>24</v>
      </c>
      <c r="I9" s="4" t="s">
        <v>220</v>
      </c>
    </row>
    <row r="10" spans="1:10" ht="6.75" customHeight="1" x14ac:dyDescent="0.2"/>
    <row r="11" spans="1:10" ht="12.75" customHeight="1" thickBot="1" x14ac:dyDescent="0.25">
      <c r="A11" s="10"/>
      <c r="B11" s="11" t="s">
        <v>33</v>
      </c>
      <c r="C11" s="12" t="s">
        <v>7</v>
      </c>
      <c r="D11" s="13" t="s">
        <v>6</v>
      </c>
      <c r="E11" s="12" t="s">
        <v>4</v>
      </c>
      <c r="F11" s="14"/>
      <c r="G11" s="14" t="s">
        <v>27</v>
      </c>
      <c r="H11" s="14"/>
      <c r="I11" s="14"/>
      <c r="J11" s="14"/>
    </row>
    <row r="12" spans="1:10" ht="13.5" thickBot="1" x14ac:dyDescent="0.25">
      <c r="B12" s="47" t="s">
        <v>183</v>
      </c>
      <c r="C12" s="46">
        <v>6724</v>
      </c>
      <c r="D12" s="56">
        <f>IF($C$20=0,"",IF(C12/$C$20=0,"",C12/$C$20))</f>
        <v>0.87506507027589797</v>
      </c>
      <c r="E12" s="48">
        <v>4</v>
      </c>
      <c r="G12" s="299"/>
      <c r="H12" s="300"/>
      <c r="I12" s="300"/>
      <c r="J12" s="301"/>
    </row>
    <row r="13" spans="1:10" ht="13.5" thickBot="1" x14ac:dyDescent="0.25">
      <c r="B13" s="47" t="s">
        <v>184</v>
      </c>
      <c r="C13" s="46">
        <v>653</v>
      </c>
      <c r="D13" s="56">
        <f t="shared" ref="D13:D19" si="0">IF($C$20=0,"",IF(C13/$C$20=0,"",C13/$C$20))</f>
        <v>8.4981780322748571E-2</v>
      </c>
      <c r="E13" s="48">
        <v>4</v>
      </c>
      <c r="G13" s="302"/>
      <c r="H13" s="303"/>
      <c r="I13" s="303"/>
      <c r="J13" s="304"/>
    </row>
    <row r="14" spans="1:10" ht="13.5" thickBot="1" x14ac:dyDescent="0.25">
      <c r="B14" s="47" t="s">
        <v>185</v>
      </c>
      <c r="C14" s="46">
        <v>307</v>
      </c>
      <c r="D14" s="56">
        <f t="shared" si="0"/>
        <v>3.9953149401353465E-2</v>
      </c>
      <c r="E14" s="48">
        <v>15</v>
      </c>
      <c r="G14" s="302"/>
      <c r="H14" s="303"/>
      <c r="I14" s="303"/>
      <c r="J14" s="304"/>
    </row>
    <row r="15" spans="1:10" ht="13.5" thickBot="1" x14ac:dyDescent="0.25">
      <c r="B15" s="47"/>
      <c r="C15" s="46"/>
      <c r="D15" s="56" t="str">
        <f t="shared" si="0"/>
        <v/>
      </c>
      <c r="E15" s="48"/>
      <c r="G15" s="302"/>
      <c r="H15" s="303"/>
      <c r="I15" s="303"/>
      <c r="J15" s="304"/>
    </row>
    <row r="16" spans="1:10" ht="13.5" thickBot="1" x14ac:dyDescent="0.25">
      <c r="B16" s="47"/>
      <c r="C16" s="46"/>
      <c r="D16" s="56" t="str">
        <f t="shared" si="0"/>
        <v/>
      </c>
      <c r="E16" s="48"/>
      <c r="G16" s="302"/>
      <c r="H16" s="303"/>
      <c r="I16" s="303"/>
      <c r="J16" s="304"/>
    </row>
    <row r="17" spans="1:12" ht="13.5" thickBot="1" x14ac:dyDescent="0.25">
      <c r="B17" s="47"/>
      <c r="C17" s="46"/>
      <c r="D17" s="56" t="str">
        <f t="shared" si="0"/>
        <v/>
      </c>
      <c r="E17" s="48"/>
      <c r="G17" s="302"/>
      <c r="H17" s="303"/>
      <c r="I17" s="303"/>
      <c r="J17" s="304"/>
    </row>
    <row r="18" spans="1:12" ht="13.5" thickBot="1" x14ac:dyDescent="0.25">
      <c r="B18" s="47"/>
      <c r="C18" s="46"/>
      <c r="D18" s="56" t="str">
        <f t="shared" si="0"/>
        <v/>
      </c>
      <c r="E18" s="48"/>
      <c r="G18" s="302"/>
      <c r="H18" s="303"/>
      <c r="I18" s="303"/>
      <c r="J18" s="304"/>
    </row>
    <row r="19" spans="1:12" ht="13.5" thickBot="1" x14ac:dyDescent="0.25">
      <c r="B19" s="47"/>
      <c r="C19" s="46"/>
      <c r="D19" s="56" t="str">
        <f t="shared" si="0"/>
        <v/>
      </c>
      <c r="E19" s="48"/>
      <c r="G19" s="302"/>
      <c r="H19" s="303"/>
      <c r="I19" s="303"/>
      <c r="J19" s="304"/>
    </row>
    <row r="20" spans="1:12" ht="13.5" thickBot="1" x14ac:dyDescent="0.25">
      <c r="B20" s="15" t="s">
        <v>0</v>
      </c>
      <c r="C20" s="7">
        <f>SUM(C12:C19)</f>
        <v>7684</v>
      </c>
      <c r="D20" s="56">
        <f t="shared" ref="D20" si="1">IF($C$20=0,"0",IF(C20/$C$20=0,"",C20/$C$20))</f>
        <v>1</v>
      </c>
      <c r="E20" s="16"/>
      <c r="G20" s="305"/>
      <c r="H20" s="306"/>
      <c r="I20" s="306"/>
      <c r="J20" s="307"/>
    </row>
    <row r="21" spans="1:12" ht="6.75" customHeight="1" x14ac:dyDescent="0.2"/>
    <row r="22" spans="1:12" ht="24" customHeight="1" thickBot="1" x14ac:dyDescent="0.25">
      <c r="A22" s="17"/>
      <c r="B22" s="18" t="s">
        <v>5</v>
      </c>
      <c r="C22" s="19" t="s">
        <v>1</v>
      </c>
      <c r="D22" s="20" t="s">
        <v>8</v>
      </c>
      <c r="E22" s="20" t="s">
        <v>7</v>
      </c>
      <c r="F22" s="60" t="s">
        <v>31</v>
      </c>
      <c r="G22" s="18" t="s">
        <v>26</v>
      </c>
      <c r="H22" s="17" t="s">
        <v>1</v>
      </c>
      <c r="I22" s="20" t="s">
        <v>8</v>
      </c>
      <c r="J22" s="20" t="s">
        <v>9</v>
      </c>
    </row>
    <row r="23" spans="1:12" ht="15" customHeight="1" thickBot="1" x14ac:dyDescent="0.25">
      <c r="B23" s="49" t="s">
        <v>186</v>
      </c>
      <c r="C23" s="57">
        <v>18</v>
      </c>
      <c r="D23" s="69">
        <v>5.0999999999999996</v>
      </c>
      <c r="E23" s="52">
        <v>38</v>
      </c>
      <c r="F23" s="53">
        <v>60</v>
      </c>
      <c r="G23" s="49"/>
      <c r="H23" s="48"/>
      <c r="I23" s="48"/>
      <c r="J23" s="21" t="str">
        <f>IFERROR(D23*E23/I23,"-")</f>
        <v>-</v>
      </c>
    </row>
    <row r="24" spans="1:12" ht="15" customHeight="1" thickBot="1" x14ac:dyDescent="0.25">
      <c r="B24" s="49" t="s">
        <v>187</v>
      </c>
      <c r="C24" s="57">
        <v>3</v>
      </c>
      <c r="D24" s="69">
        <v>5.0999999999999996</v>
      </c>
      <c r="E24" s="52">
        <v>15</v>
      </c>
      <c r="F24" s="53">
        <v>10</v>
      </c>
      <c r="G24" s="49"/>
      <c r="H24" s="48"/>
      <c r="I24" s="48"/>
      <c r="J24" s="21" t="str">
        <f>IFERROR(D24*E24/I24,"-")</f>
        <v>-</v>
      </c>
    </row>
    <row r="25" spans="1:12" s="22" customFormat="1" ht="15" customHeight="1" thickBot="1" x14ac:dyDescent="0.3">
      <c r="B25" s="51" t="s">
        <v>188</v>
      </c>
      <c r="C25" s="57">
        <v>2</v>
      </c>
      <c r="D25" s="69">
        <v>3.2</v>
      </c>
      <c r="E25" s="52">
        <v>22</v>
      </c>
      <c r="F25" s="53">
        <v>10</v>
      </c>
      <c r="G25" s="51"/>
      <c r="H25" s="57"/>
      <c r="I25" s="57"/>
      <c r="J25" s="23" t="str">
        <f t="shared" ref="J25:J28" si="2">IFERROR(D25*E25/I25,"-")</f>
        <v>-</v>
      </c>
      <c r="L25" s="24"/>
    </row>
    <row r="26" spans="1:12" ht="14.25" customHeight="1" thickBot="1" x14ac:dyDescent="0.25">
      <c r="B26" s="49" t="s">
        <v>189</v>
      </c>
      <c r="C26" s="57"/>
      <c r="D26" s="69"/>
      <c r="E26" s="52">
        <v>28</v>
      </c>
      <c r="F26" s="53">
        <v>10</v>
      </c>
      <c r="G26" s="291"/>
      <c r="H26" s="48"/>
      <c r="I26" s="48"/>
      <c r="J26" s="23" t="str">
        <f t="shared" si="2"/>
        <v>-</v>
      </c>
    </row>
    <row r="27" spans="1:12" ht="14.25" customHeight="1" thickBot="1" x14ac:dyDescent="0.25">
      <c r="B27" s="49" t="s">
        <v>190</v>
      </c>
      <c r="C27" s="57"/>
      <c r="D27" s="69"/>
      <c r="E27" s="52">
        <v>455</v>
      </c>
      <c r="F27" s="289">
        <v>10</v>
      </c>
      <c r="G27" s="293" t="s">
        <v>222</v>
      </c>
      <c r="H27" s="290"/>
      <c r="I27" s="48"/>
      <c r="J27" s="23" t="str">
        <f t="shared" si="2"/>
        <v>-</v>
      </c>
    </row>
    <row r="28" spans="1:12" ht="14.25" customHeight="1" thickBot="1" x14ac:dyDescent="0.25">
      <c r="B28" s="49" t="s">
        <v>191</v>
      </c>
      <c r="C28" s="57"/>
      <c r="D28" s="69"/>
      <c r="E28" s="52"/>
      <c r="F28" s="53"/>
      <c r="G28" s="292" t="s">
        <v>223</v>
      </c>
      <c r="H28" s="48"/>
      <c r="I28" s="48"/>
      <c r="J28" s="23" t="str">
        <f t="shared" si="2"/>
        <v>-</v>
      </c>
    </row>
    <row r="29" spans="1:12" ht="6.75" customHeight="1" x14ac:dyDescent="0.2">
      <c r="J29" s="25"/>
    </row>
    <row r="30" spans="1:12" ht="23.25" thickBot="1" x14ac:dyDescent="0.25">
      <c r="A30" s="26"/>
      <c r="B30" s="27" t="s">
        <v>17</v>
      </c>
      <c r="C30" s="58" t="s">
        <v>18</v>
      </c>
      <c r="D30" s="28" t="s">
        <v>19</v>
      </c>
      <c r="E30" s="29"/>
      <c r="F30" s="26"/>
      <c r="G30" s="26" t="s">
        <v>27</v>
      </c>
      <c r="H30" s="26"/>
      <c r="I30" s="26"/>
      <c r="J30" s="26"/>
    </row>
    <row r="31" spans="1:12" ht="13.5" thickBot="1" x14ac:dyDescent="0.25">
      <c r="B31" s="54" t="s">
        <v>192</v>
      </c>
      <c r="C31" s="48">
        <v>2</v>
      </c>
      <c r="D31" s="48" t="s">
        <v>193</v>
      </c>
      <c r="G31" s="324" t="s">
        <v>196</v>
      </c>
      <c r="H31" s="325"/>
      <c r="I31" s="325"/>
      <c r="J31" s="326"/>
    </row>
    <row r="32" spans="1:12" ht="6.75" customHeight="1" x14ac:dyDescent="0.2"/>
    <row r="33" spans="1:10" ht="13.5" thickBot="1" x14ac:dyDescent="0.25">
      <c r="A33" s="30"/>
      <c r="B33" s="31" t="s">
        <v>20</v>
      </c>
      <c r="C33" s="32" t="s">
        <v>21</v>
      </c>
      <c r="D33" s="32" t="s">
        <v>22</v>
      </c>
      <c r="E33" s="32"/>
      <c r="F33" s="30"/>
      <c r="G33" s="30" t="s">
        <v>27</v>
      </c>
      <c r="H33" s="30"/>
      <c r="I33" s="30"/>
      <c r="J33" s="30"/>
    </row>
    <row r="34" spans="1:10" x14ac:dyDescent="0.2">
      <c r="B34" s="49" t="s">
        <v>52</v>
      </c>
      <c r="C34" s="48">
        <v>18</v>
      </c>
      <c r="D34" s="50" t="s">
        <v>195</v>
      </c>
      <c r="E34" s="33" t="s">
        <v>30</v>
      </c>
      <c r="G34" s="299" t="s">
        <v>219</v>
      </c>
      <c r="H34" s="300"/>
      <c r="I34" s="300"/>
      <c r="J34" s="301"/>
    </row>
    <row r="35" spans="1:10" x14ac:dyDescent="0.2">
      <c r="B35" s="49" t="s">
        <v>194</v>
      </c>
      <c r="C35" s="48">
        <v>18.5</v>
      </c>
      <c r="D35" s="55">
        <v>80</v>
      </c>
      <c r="E35" s="33" t="s">
        <v>30</v>
      </c>
      <c r="G35" s="302"/>
      <c r="H35" s="303"/>
      <c r="I35" s="303"/>
      <c r="J35" s="304"/>
    </row>
    <row r="36" spans="1:10" ht="13.5" thickBot="1" x14ac:dyDescent="0.25">
      <c r="B36" s="73" t="s">
        <v>46</v>
      </c>
      <c r="C36" s="74">
        <f>IF(C20=0,"",C34/C20*1000)</f>
        <v>2.3425299323269129</v>
      </c>
      <c r="D36" s="72" t="s">
        <v>47</v>
      </c>
      <c r="E36" s="8"/>
      <c r="G36" s="305"/>
      <c r="H36" s="306"/>
      <c r="I36" s="306"/>
      <c r="J36" s="307"/>
    </row>
    <row r="37" spans="1:10" ht="6.75" customHeight="1" x14ac:dyDescent="0.2">
      <c r="D37" s="6"/>
    </row>
    <row r="38" spans="1:10" ht="13.5" thickBot="1" x14ac:dyDescent="0.25">
      <c r="A38" s="34"/>
      <c r="B38" s="35" t="s">
        <v>2</v>
      </c>
      <c r="C38" s="34" t="s">
        <v>22</v>
      </c>
      <c r="D38" s="36"/>
      <c r="E38" s="36" t="s">
        <v>28</v>
      </c>
      <c r="F38" s="36"/>
      <c r="G38" s="34" t="s">
        <v>27</v>
      </c>
      <c r="H38" s="34"/>
      <c r="I38" s="34"/>
      <c r="J38" s="34"/>
    </row>
    <row r="39" spans="1:10" ht="13.5" thickBot="1" x14ac:dyDescent="0.25">
      <c r="B39" s="49" t="s">
        <v>36</v>
      </c>
      <c r="C39" s="48"/>
      <c r="D39" s="37" t="s">
        <v>30</v>
      </c>
      <c r="E39" s="46"/>
      <c r="G39" s="299" t="s">
        <v>212</v>
      </c>
      <c r="H39" s="300"/>
      <c r="I39" s="300"/>
      <c r="J39" s="301"/>
    </row>
    <row r="40" spans="1:10" ht="13.5" thickBot="1" x14ac:dyDescent="0.25">
      <c r="B40" s="49"/>
      <c r="C40" s="296"/>
      <c r="D40" s="37" t="s">
        <v>30</v>
      </c>
      <c r="E40" s="46"/>
      <c r="G40" s="302"/>
      <c r="H40" s="303"/>
      <c r="I40" s="303"/>
      <c r="J40" s="304"/>
    </row>
    <row r="41" spans="1:10" ht="13.5" thickBot="1" x14ac:dyDescent="0.25">
      <c r="B41" s="294" t="s">
        <v>35</v>
      </c>
      <c r="C41" s="296">
        <v>68</v>
      </c>
      <c r="D41" s="295" t="s">
        <v>30</v>
      </c>
      <c r="E41" s="46">
        <v>60</v>
      </c>
      <c r="G41" s="302"/>
      <c r="H41" s="303"/>
      <c r="I41" s="303"/>
      <c r="J41" s="304"/>
    </row>
    <row r="42" spans="1:10" ht="13.5" thickBot="1" x14ac:dyDescent="0.25">
      <c r="B42" s="294" t="s">
        <v>181</v>
      </c>
      <c r="C42" s="297"/>
      <c r="D42" s="295" t="s">
        <v>182</v>
      </c>
      <c r="E42" s="46"/>
      <c r="G42" s="302"/>
      <c r="H42" s="303"/>
      <c r="I42" s="303"/>
      <c r="J42" s="304"/>
    </row>
    <row r="43" spans="1:10" ht="13.5" thickBot="1" x14ac:dyDescent="0.25">
      <c r="B43" s="49" t="s">
        <v>24</v>
      </c>
      <c r="C43" s="297">
        <v>78</v>
      </c>
      <c r="D43" s="37" t="s">
        <v>30</v>
      </c>
      <c r="E43" s="46">
        <v>10</v>
      </c>
      <c r="G43" s="305"/>
      <c r="H43" s="306"/>
      <c r="I43" s="306"/>
      <c r="J43" s="307"/>
    </row>
    <row r="44" spans="1:10" ht="6.75" customHeight="1" x14ac:dyDescent="0.2"/>
    <row r="45" spans="1:10" ht="13.5" thickBot="1" x14ac:dyDescent="0.25">
      <c r="A45" s="38"/>
      <c r="B45" s="39" t="s">
        <v>50</v>
      </c>
      <c r="C45" s="40"/>
      <c r="D45" s="40"/>
      <c r="E45" s="38"/>
      <c r="F45" s="40"/>
      <c r="G45" s="38" t="s">
        <v>27</v>
      </c>
      <c r="H45" s="38"/>
      <c r="I45" s="38"/>
      <c r="J45" s="38"/>
    </row>
    <row r="46" spans="1:10" x14ac:dyDescent="0.2">
      <c r="B46" s="49" t="s">
        <v>51</v>
      </c>
      <c r="C46" s="48">
        <v>31</v>
      </c>
      <c r="D46" s="4" t="s">
        <v>21</v>
      </c>
      <c r="G46" s="299"/>
      <c r="H46" s="300"/>
      <c r="I46" s="300"/>
      <c r="J46" s="301"/>
    </row>
    <row r="47" spans="1:10" ht="13.5" thickBot="1" x14ac:dyDescent="0.25">
      <c r="B47" s="49" t="s">
        <v>213</v>
      </c>
      <c r="C47" s="48">
        <v>1055</v>
      </c>
      <c r="G47" s="305"/>
      <c r="H47" s="306"/>
      <c r="I47" s="306"/>
      <c r="J47" s="307"/>
    </row>
    <row r="48" spans="1:10" ht="6.75" customHeight="1" x14ac:dyDescent="0.2">
      <c r="C48" s="6"/>
    </row>
    <row r="49" spans="1:15" ht="13.5" thickBot="1" x14ac:dyDescent="0.25">
      <c r="A49" s="41"/>
      <c r="B49" s="42" t="s">
        <v>3</v>
      </c>
      <c r="C49" s="323" t="s">
        <v>29</v>
      </c>
      <c r="D49" s="323"/>
      <c r="E49" s="41"/>
      <c r="F49" s="84"/>
      <c r="G49" s="41" t="s">
        <v>27</v>
      </c>
      <c r="H49" s="41"/>
      <c r="I49" s="41"/>
      <c r="J49" s="41"/>
    </row>
    <row r="50" spans="1:15" ht="13.5" thickBot="1" x14ac:dyDescent="0.25">
      <c r="B50" s="43" t="s">
        <v>25</v>
      </c>
      <c r="C50" s="321">
        <v>75</v>
      </c>
      <c r="D50" s="322"/>
      <c r="G50" s="299" t="s">
        <v>214</v>
      </c>
      <c r="H50" s="300"/>
      <c r="I50" s="300"/>
      <c r="J50" s="301"/>
    </row>
    <row r="51" spans="1:15" ht="13.5" thickBot="1" x14ac:dyDescent="0.25">
      <c r="A51" s="5"/>
      <c r="C51" s="320" t="s">
        <v>34</v>
      </c>
      <c r="D51" s="320"/>
      <c r="G51" s="302"/>
      <c r="H51" s="303"/>
      <c r="I51" s="303"/>
      <c r="J51" s="304"/>
    </row>
    <row r="52" spans="1:15" ht="13.5" thickBot="1" x14ac:dyDescent="0.25">
      <c r="B52" s="43" t="str">
        <f t="shared" ref="B52:B57" si="3">IF(G23="",IF(B23="","",B23),G23)</f>
        <v>a EK Golding</v>
      </c>
      <c r="C52" s="309">
        <f>IF(F23="","-",$C$50-F23)</f>
        <v>15</v>
      </c>
      <c r="D52" s="310"/>
      <c r="G52" s="302"/>
      <c r="H52" s="303"/>
      <c r="I52" s="303"/>
      <c r="J52" s="304"/>
    </row>
    <row r="53" spans="1:15" ht="13.5" thickBot="1" x14ac:dyDescent="0.25">
      <c r="B53" s="43" t="str">
        <f t="shared" si="3"/>
        <v>b EK Golding</v>
      </c>
      <c r="C53" s="309">
        <f>IF(F24=F23,IF(F24="","-","samen met vorige"),IF(F24="",IF(SUM($C$52:C52)=$C$50,"-","Resttijd "&amp;$C$50-SUM($C$52:C52)),F23-F24))</f>
        <v>50</v>
      </c>
      <c r="D53" s="310"/>
      <c r="G53" s="302"/>
      <c r="H53" s="303"/>
      <c r="I53" s="303"/>
      <c r="J53" s="304"/>
    </row>
    <row r="54" spans="1:15" ht="13.5" thickBot="1" x14ac:dyDescent="0.25">
      <c r="B54" s="43" t="str">
        <f t="shared" si="3"/>
        <v>c Styrian Golding</v>
      </c>
      <c r="C54" s="309" t="str">
        <f>IF(F25=F24,IF(F25="","-","samen met vorige"),IF(F25="",IF(SUM($C$52:C53)=$C$50,"-","Resttijd "&amp;$C$50-SUM($C$52:C53)),F24-F25))</f>
        <v>samen met vorige</v>
      </c>
      <c r="D54" s="310"/>
      <c r="G54" s="302"/>
      <c r="H54" s="303"/>
      <c r="I54" s="303"/>
      <c r="J54" s="304"/>
      <c r="L54" s="308"/>
      <c r="M54" s="308"/>
      <c r="N54" s="308"/>
      <c r="O54" s="308"/>
    </row>
    <row r="55" spans="1:15" ht="13.5" thickBot="1" x14ac:dyDescent="0.25">
      <c r="B55" s="43" t="str">
        <f t="shared" si="3"/>
        <v>d Sinaasappelschil vers</v>
      </c>
      <c r="C55" s="309" t="str">
        <f>IF(F26=F25,IF(F26="","-","samen met vorige"),IF(F26="",IF(SUM($C$52:C54)=$C$50,"-","Resttijd "&amp;$C$50-SUM($C$52:C54)),F25-F26))</f>
        <v>samen met vorige</v>
      </c>
      <c r="D55" s="310"/>
      <c r="G55" s="302"/>
      <c r="H55" s="303"/>
      <c r="I55" s="303"/>
      <c r="J55" s="304"/>
    </row>
    <row r="56" spans="1:15" ht="13.5" thickBot="1" x14ac:dyDescent="0.25">
      <c r="B56" s="43" t="str">
        <f t="shared" si="3"/>
        <v xml:space="preserve">kandijsiroop: </v>
      </c>
      <c r="C56" s="309" t="str">
        <f>IF(F27=F26,IF(F27="","-","samen met vorige"),IF(F27="",IF(SUM($C$52:C55)=$C$50,"-","Resttijd "&amp;$C$50-SUM($C$52:C55)),F26-F27))</f>
        <v>samen met vorige</v>
      </c>
      <c r="D56" s="310"/>
      <c r="G56" s="302"/>
      <c r="H56" s="303"/>
      <c r="I56" s="303"/>
      <c r="J56" s="304"/>
    </row>
    <row r="57" spans="1:15" ht="13.5" thickBot="1" x14ac:dyDescent="0.25">
      <c r="B57" s="43" t="str">
        <f t="shared" si="3"/>
        <v>oplossing in  warm water</v>
      </c>
      <c r="C57" s="309" t="str">
        <f>IF(F28=F27,IF(F28="","-","samen met vorige"),IF(F28="",IF(SUM($C$52:C56)=$C$50,"-","Resttijd "&amp;$C$50-SUM($C$52:C56)),F27-F28))</f>
        <v>Resttijd 10</v>
      </c>
      <c r="D57" s="310"/>
      <c r="G57" s="302"/>
      <c r="H57" s="303"/>
      <c r="I57" s="303"/>
      <c r="J57" s="304"/>
    </row>
    <row r="58" spans="1:15" ht="13.5" thickBot="1" x14ac:dyDescent="0.25">
      <c r="B58" s="70"/>
      <c r="C58" s="309" t="str">
        <f>IF(F29=F28,IF(F29="","-","samen met vorige"),IF(F29="",IF(SUM($C$52:C57)=$C$50,"-","Resttijd "&amp;$C$50-SUM($C$52:C57)),F28-F29))</f>
        <v>-</v>
      </c>
      <c r="D58" s="310"/>
      <c r="G58" s="305"/>
      <c r="H58" s="306"/>
      <c r="I58" s="306"/>
      <c r="J58" s="307"/>
    </row>
    <row r="59" spans="1:15" ht="6" customHeight="1" x14ac:dyDescent="0.2">
      <c r="B59" s="44"/>
      <c r="C59" s="45"/>
      <c r="D59" s="45"/>
    </row>
    <row r="60" spans="1:15" x14ac:dyDescent="0.2">
      <c r="A60" s="59"/>
      <c r="B60" s="61" t="s">
        <v>37</v>
      </c>
      <c r="C60" s="59"/>
      <c r="D60" s="59"/>
      <c r="E60" s="59"/>
      <c r="F60" s="59"/>
      <c r="G60" s="59"/>
      <c r="H60" s="59"/>
      <c r="I60" s="59"/>
      <c r="J60" s="59"/>
    </row>
    <row r="61" spans="1:15" x14ac:dyDescent="0.2">
      <c r="B61" s="65" t="s">
        <v>42</v>
      </c>
      <c r="C61" s="67" t="s">
        <v>43</v>
      </c>
      <c r="D61" s="82">
        <v>1</v>
      </c>
      <c r="E61" s="311" t="s">
        <v>49</v>
      </c>
      <c r="F61" s="311"/>
    </row>
    <row r="62" spans="1:15" x14ac:dyDescent="0.2">
      <c r="D62" s="76">
        <v>10</v>
      </c>
      <c r="E62" s="77">
        <v>25</v>
      </c>
      <c r="F62" s="75">
        <v>6</v>
      </c>
      <c r="G62" s="62" t="s">
        <v>39</v>
      </c>
      <c r="H62" s="49">
        <v>1018</v>
      </c>
    </row>
    <row r="63" spans="1:15" x14ac:dyDescent="0.2">
      <c r="C63" s="312" t="s">
        <v>48</v>
      </c>
      <c r="D63" s="312"/>
      <c r="E63" s="312"/>
      <c r="F63" s="312"/>
      <c r="G63" s="63" t="s">
        <v>38</v>
      </c>
      <c r="H63" s="49">
        <v>4.2</v>
      </c>
      <c r="I63" s="64" t="s">
        <v>7</v>
      </c>
    </row>
    <row r="64" spans="1:15" ht="15" customHeight="1" x14ac:dyDescent="0.2">
      <c r="C64" s="68">
        <f>IF(H3="","",H3)</f>
        <v>43799</v>
      </c>
      <c r="D64" s="85">
        <f>IF(D62="","",C64+D62)</f>
        <v>43809</v>
      </c>
      <c r="E64" s="85">
        <f>IF(E62="","",D64+E62)</f>
        <v>43834</v>
      </c>
      <c r="F64" s="86">
        <f>IF(F62="","",E64+(F62*7))</f>
        <v>43876</v>
      </c>
    </row>
    <row r="65" spans="1:10" x14ac:dyDescent="0.2">
      <c r="E65" s="71" t="s">
        <v>40</v>
      </c>
      <c r="F65" s="71" t="s">
        <v>41</v>
      </c>
    </row>
    <row r="66" spans="1:10" ht="6" customHeight="1" x14ac:dyDescent="0.2"/>
    <row r="67" spans="1:10" x14ac:dyDescent="0.2">
      <c r="A67" s="298" t="s">
        <v>44</v>
      </c>
      <c r="B67" s="298"/>
      <c r="C67" s="298"/>
      <c r="D67" s="298"/>
      <c r="E67" s="298"/>
      <c r="F67" s="298"/>
      <c r="G67" s="298"/>
      <c r="H67" s="298"/>
      <c r="I67" s="298"/>
      <c r="J67" s="298"/>
    </row>
    <row r="69" spans="1:10" x14ac:dyDescent="0.2">
      <c r="D69" s="82"/>
      <c r="E69" s="83"/>
      <c r="F69" s="66"/>
    </row>
  </sheetData>
  <mergeCells count="23">
    <mergeCell ref="H3:J3"/>
    <mergeCell ref="E3:F3"/>
    <mergeCell ref="B3:C3"/>
    <mergeCell ref="G12:J20"/>
    <mergeCell ref="C51:D51"/>
    <mergeCell ref="C50:D50"/>
    <mergeCell ref="C49:D49"/>
    <mergeCell ref="G34:J36"/>
    <mergeCell ref="G31:J31"/>
    <mergeCell ref="A67:J67"/>
    <mergeCell ref="G39:J43"/>
    <mergeCell ref="G46:J47"/>
    <mergeCell ref="G50:J58"/>
    <mergeCell ref="L54:O54"/>
    <mergeCell ref="C58:D58"/>
    <mergeCell ref="C52:D52"/>
    <mergeCell ref="C53:D53"/>
    <mergeCell ref="C54:D54"/>
    <mergeCell ref="C57:D57"/>
    <mergeCell ref="C55:D55"/>
    <mergeCell ref="C56:D56"/>
    <mergeCell ref="E61:F61"/>
    <mergeCell ref="C63:F63"/>
  </mergeCells>
  <pageMargins left="0.23622047244094491" right="0.23622047244094491" top="0.19685039370078741" bottom="0.35433070866141736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59"/>
  <sheetViews>
    <sheetView topLeftCell="A22" zoomScaleNormal="100" workbookViewId="0">
      <selection activeCell="P4" sqref="P4"/>
    </sheetView>
  </sheetViews>
  <sheetFormatPr defaultRowHeight="16.5" x14ac:dyDescent="0.3"/>
  <cols>
    <col min="1" max="1" width="3.42578125" style="140" customWidth="1"/>
    <col min="2" max="3" width="9.140625" style="140"/>
    <col min="4" max="4" width="11.140625" style="140" customWidth="1"/>
    <col min="5" max="10" width="9.140625" style="140"/>
    <col min="11" max="11" width="10.28515625" style="140" customWidth="1"/>
    <col min="12" max="12" width="9.140625" style="140"/>
    <col min="13" max="13" width="9.7109375" style="140" customWidth="1"/>
    <col min="14" max="16384" width="9.140625" style="87"/>
  </cols>
  <sheetData>
    <row r="1" spans="1:13" ht="19.5" x14ac:dyDescent="0.4">
      <c r="A1" s="141" t="s">
        <v>53</v>
      </c>
      <c r="B1" s="142"/>
      <c r="C1" s="142"/>
      <c r="D1" s="142"/>
      <c r="E1" s="142"/>
      <c r="F1" s="143"/>
      <c r="G1" s="147" t="s">
        <v>172</v>
      </c>
      <c r="H1" s="148"/>
      <c r="I1" s="148"/>
      <c r="J1" s="149" t="s">
        <v>173</v>
      </c>
      <c r="K1" s="150"/>
      <c r="L1" s="150"/>
      <c r="M1" s="151"/>
    </row>
    <row r="2" spans="1:13" ht="20.25" thickBot="1" x14ac:dyDescent="0.45">
      <c r="A2" s="144"/>
      <c r="B2" s="145"/>
      <c r="C2" s="145"/>
      <c r="D2" s="145"/>
      <c r="E2" s="145"/>
      <c r="F2" s="146"/>
      <c r="G2" s="88"/>
      <c r="H2" s="88"/>
      <c r="I2" s="88"/>
      <c r="J2" s="89" t="s">
        <v>174</v>
      </c>
      <c r="K2" s="90"/>
      <c r="L2" s="90"/>
      <c r="M2" s="91"/>
    </row>
    <row r="3" spans="1:13" ht="19.5" x14ac:dyDescent="0.4">
      <c r="A3" s="152" t="s">
        <v>61</v>
      </c>
      <c r="B3" s="153"/>
      <c r="C3" s="153"/>
      <c r="D3" s="154"/>
      <c r="E3" s="155"/>
      <c r="F3" s="155"/>
      <c r="G3" s="155"/>
      <c r="H3" s="155"/>
      <c r="I3" s="155"/>
      <c r="J3" s="92"/>
      <c r="K3" s="92"/>
      <c r="L3" s="92"/>
      <c r="M3" s="93"/>
    </row>
    <row r="4" spans="1:13" ht="19.5" x14ac:dyDescent="0.4">
      <c r="A4" s="156">
        <v>1</v>
      </c>
      <c r="B4" s="157" t="s">
        <v>60</v>
      </c>
      <c r="C4" s="157"/>
      <c r="D4" s="158"/>
      <c r="E4" s="159" t="s">
        <v>169</v>
      </c>
      <c r="F4" s="160" t="s">
        <v>144</v>
      </c>
      <c r="G4" s="160" t="s">
        <v>145</v>
      </c>
      <c r="H4" s="160" t="s">
        <v>146</v>
      </c>
      <c r="I4" s="161" t="s">
        <v>106</v>
      </c>
      <c r="J4" s="95"/>
      <c r="K4" s="96"/>
      <c r="L4" s="96"/>
      <c r="M4" s="97"/>
    </row>
    <row r="5" spans="1:13" ht="19.5" x14ac:dyDescent="0.4">
      <c r="A5" s="162">
        <v>2</v>
      </c>
      <c r="B5" s="163" t="s">
        <v>56</v>
      </c>
      <c r="C5" s="163"/>
      <c r="D5" s="164"/>
      <c r="E5" s="165" t="s">
        <v>147</v>
      </c>
      <c r="F5" s="166"/>
      <c r="G5" s="165" t="s">
        <v>148</v>
      </c>
      <c r="H5" s="166"/>
      <c r="I5" s="167" t="s">
        <v>149</v>
      </c>
      <c r="J5" s="167" t="s">
        <v>150</v>
      </c>
      <c r="K5" s="165" t="s">
        <v>106</v>
      </c>
      <c r="L5" s="101"/>
      <c r="M5" s="102"/>
    </row>
    <row r="6" spans="1:13" ht="19.5" x14ac:dyDescent="0.4">
      <c r="A6" s="162">
        <v>3</v>
      </c>
      <c r="B6" s="163" t="s">
        <v>58</v>
      </c>
      <c r="C6" s="163"/>
      <c r="D6" s="164"/>
      <c r="E6" s="167" t="s">
        <v>151</v>
      </c>
      <c r="F6" s="167" t="s">
        <v>152</v>
      </c>
      <c r="G6" s="168" t="s">
        <v>153</v>
      </c>
      <c r="H6" s="167" t="s">
        <v>154</v>
      </c>
      <c r="I6" s="167" t="s">
        <v>155</v>
      </c>
      <c r="J6" s="177" t="s">
        <v>156</v>
      </c>
      <c r="K6" s="178" t="s">
        <v>157</v>
      </c>
      <c r="L6" s="181"/>
      <c r="M6" s="182"/>
    </row>
    <row r="7" spans="1:13" ht="19.5" x14ac:dyDescent="0.4">
      <c r="A7" s="162">
        <v>4</v>
      </c>
      <c r="B7" s="169" t="s">
        <v>158</v>
      </c>
      <c r="C7" s="163"/>
      <c r="D7" s="164"/>
      <c r="E7" s="165" t="s">
        <v>160</v>
      </c>
      <c r="F7" s="166"/>
      <c r="G7" s="167" t="s">
        <v>161</v>
      </c>
      <c r="H7" s="167" t="s">
        <v>162</v>
      </c>
      <c r="I7" s="165" t="s">
        <v>163</v>
      </c>
      <c r="J7" s="166"/>
      <c r="K7" s="178" t="s">
        <v>106</v>
      </c>
      <c r="L7" s="103"/>
      <c r="M7" s="104"/>
    </row>
    <row r="8" spans="1:13" ht="20.25" thickBot="1" x14ac:dyDescent="0.45">
      <c r="A8" s="170">
        <v>5</v>
      </c>
      <c r="B8" s="171" t="s">
        <v>159</v>
      </c>
      <c r="C8" s="172"/>
      <c r="D8" s="173"/>
      <c r="E8" s="174" t="s">
        <v>164</v>
      </c>
      <c r="F8" s="175" t="s">
        <v>165</v>
      </c>
      <c r="G8" s="175" t="s">
        <v>166</v>
      </c>
      <c r="H8" s="175" t="s">
        <v>167</v>
      </c>
      <c r="I8" s="176" t="s">
        <v>168</v>
      </c>
      <c r="J8" s="179"/>
      <c r="K8" s="180" t="s">
        <v>106</v>
      </c>
      <c r="L8" s="107"/>
      <c r="M8" s="108"/>
    </row>
    <row r="9" spans="1:13" ht="19.5" x14ac:dyDescent="0.4">
      <c r="A9" s="183" t="s">
        <v>177</v>
      </c>
      <c r="B9" s="184"/>
      <c r="C9" s="185"/>
      <c r="D9" s="186"/>
      <c r="E9" s="187" t="s">
        <v>178</v>
      </c>
      <c r="F9" s="187"/>
      <c r="G9" s="187"/>
      <c r="H9" s="188" t="s">
        <v>120</v>
      </c>
      <c r="I9" s="187"/>
      <c r="J9" s="189"/>
      <c r="K9" s="184"/>
      <c r="L9" s="184"/>
      <c r="M9" s="190"/>
    </row>
    <row r="10" spans="1:13" ht="19.5" x14ac:dyDescent="0.4">
      <c r="A10" s="188"/>
      <c r="B10" s="191" t="s">
        <v>121</v>
      </c>
      <c r="C10" s="185"/>
      <c r="D10" s="186"/>
      <c r="E10" s="192" t="s">
        <v>73</v>
      </c>
      <c r="F10" s="193" t="s">
        <v>74</v>
      </c>
      <c r="G10" s="192" t="s">
        <v>75</v>
      </c>
      <c r="H10" s="194" t="s">
        <v>73</v>
      </c>
      <c r="I10" s="193" t="s">
        <v>74</v>
      </c>
      <c r="J10" s="195" t="s">
        <v>75</v>
      </c>
      <c r="K10" s="196" t="s">
        <v>122</v>
      </c>
      <c r="L10" s="197"/>
      <c r="M10" s="198"/>
    </row>
    <row r="11" spans="1:13" ht="15.75" customHeight="1" x14ac:dyDescent="0.35">
      <c r="A11" s="183">
        <v>1</v>
      </c>
      <c r="B11" s="199" t="s">
        <v>134</v>
      </c>
      <c r="C11" s="200"/>
      <c r="D11" s="201"/>
      <c r="E11" s="109"/>
      <c r="F11" s="109"/>
      <c r="G11" s="110"/>
      <c r="H11" s="111"/>
      <c r="I11" s="109"/>
      <c r="J11" s="109"/>
      <c r="K11" s="209" t="s">
        <v>77</v>
      </c>
      <c r="L11" s="210"/>
      <c r="M11" s="211"/>
    </row>
    <row r="12" spans="1:13" ht="15" customHeight="1" x14ac:dyDescent="0.35">
      <c r="A12" s="183"/>
      <c r="B12" s="199" t="s">
        <v>135</v>
      </c>
      <c r="C12" s="200"/>
      <c r="D12" s="201"/>
      <c r="E12" s="109"/>
      <c r="F12" s="109"/>
      <c r="G12" s="110"/>
      <c r="H12" s="111"/>
      <c r="I12" s="109"/>
      <c r="J12" s="109"/>
      <c r="K12" s="209" t="s">
        <v>78</v>
      </c>
      <c r="L12" s="210"/>
      <c r="M12" s="211"/>
    </row>
    <row r="13" spans="1:13" ht="15" customHeight="1" x14ac:dyDescent="0.35">
      <c r="A13" s="183"/>
      <c r="B13" s="199" t="s">
        <v>95</v>
      </c>
      <c r="C13" s="200"/>
      <c r="D13" s="201"/>
      <c r="E13" s="109"/>
      <c r="F13" s="109"/>
      <c r="G13" s="110"/>
      <c r="H13" s="111"/>
      <c r="I13" s="109"/>
      <c r="J13" s="109"/>
      <c r="K13" s="209" t="s">
        <v>79</v>
      </c>
      <c r="L13" s="210"/>
      <c r="M13" s="211"/>
    </row>
    <row r="14" spans="1:13" ht="15" customHeight="1" x14ac:dyDescent="0.35">
      <c r="A14" s="183"/>
      <c r="B14" s="202" t="s">
        <v>136</v>
      </c>
      <c r="C14" s="203"/>
      <c r="D14" s="204"/>
      <c r="E14" s="112"/>
      <c r="F14" s="112"/>
      <c r="G14" s="113"/>
      <c r="H14" s="114"/>
      <c r="I14" s="112"/>
      <c r="J14" s="112"/>
      <c r="K14" s="212" t="s">
        <v>80</v>
      </c>
      <c r="L14" s="213"/>
      <c r="M14" s="214"/>
    </row>
    <row r="15" spans="1:13" ht="15" customHeight="1" x14ac:dyDescent="0.35">
      <c r="A15" s="183"/>
      <c r="B15" s="199" t="s">
        <v>96</v>
      </c>
      <c r="C15" s="200"/>
      <c r="D15" s="201"/>
      <c r="E15" s="109"/>
      <c r="F15" s="109"/>
      <c r="G15" s="110"/>
      <c r="H15" s="111"/>
      <c r="I15" s="109"/>
      <c r="J15" s="109"/>
      <c r="K15" s="209" t="s">
        <v>81</v>
      </c>
      <c r="L15" s="210"/>
      <c r="M15" s="211"/>
    </row>
    <row r="16" spans="1:13" ht="15.75" customHeight="1" x14ac:dyDescent="0.35">
      <c r="A16" s="183"/>
      <c r="B16" s="199" t="s">
        <v>131</v>
      </c>
      <c r="C16" s="200"/>
      <c r="D16" s="201"/>
      <c r="E16" s="109"/>
      <c r="F16" s="109"/>
      <c r="G16" s="110"/>
      <c r="H16" s="111"/>
      <c r="I16" s="109"/>
      <c r="J16" s="109"/>
      <c r="K16" s="209" t="s">
        <v>82</v>
      </c>
      <c r="L16" s="210"/>
      <c r="M16" s="211"/>
    </row>
    <row r="17" spans="1:13" ht="15" customHeight="1" x14ac:dyDescent="0.35">
      <c r="A17" s="183"/>
      <c r="B17" s="199" t="s">
        <v>132</v>
      </c>
      <c r="C17" s="200"/>
      <c r="D17" s="201"/>
      <c r="E17" s="109"/>
      <c r="F17" s="109"/>
      <c r="G17" s="110"/>
      <c r="H17" s="111"/>
      <c r="I17" s="109"/>
      <c r="J17" s="109"/>
      <c r="K17" s="209" t="s">
        <v>83</v>
      </c>
      <c r="L17" s="210"/>
      <c r="M17" s="211"/>
    </row>
    <row r="18" spans="1:13" ht="14.25" customHeight="1" x14ac:dyDescent="0.35">
      <c r="A18" s="183"/>
      <c r="B18" s="199" t="s">
        <v>137</v>
      </c>
      <c r="C18" s="200"/>
      <c r="D18" s="201"/>
      <c r="E18" s="109"/>
      <c r="F18" s="109"/>
      <c r="G18" s="110"/>
      <c r="H18" s="111"/>
      <c r="I18" s="109"/>
      <c r="J18" s="109"/>
      <c r="K18" s="209" t="s">
        <v>84</v>
      </c>
      <c r="L18" s="210"/>
      <c r="M18" s="211"/>
    </row>
    <row r="19" spans="1:13" ht="14.25" customHeight="1" x14ac:dyDescent="0.35">
      <c r="A19" s="183"/>
      <c r="B19" s="199" t="s">
        <v>133</v>
      </c>
      <c r="C19" s="200"/>
      <c r="D19" s="201"/>
      <c r="E19" s="109"/>
      <c r="F19" s="109"/>
      <c r="G19" s="110"/>
      <c r="H19" s="111"/>
      <c r="I19" s="109"/>
      <c r="J19" s="109"/>
      <c r="K19" s="209" t="s">
        <v>85</v>
      </c>
      <c r="L19" s="210"/>
      <c r="M19" s="211"/>
    </row>
    <row r="20" spans="1:13" ht="14.25" customHeight="1" x14ac:dyDescent="0.35">
      <c r="A20" s="183"/>
      <c r="B20" s="199" t="s">
        <v>138</v>
      </c>
      <c r="C20" s="200"/>
      <c r="D20" s="201"/>
      <c r="E20" s="109"/>
      <c r="F20" s="109"/>
      <c r="G20" s="110"/>
      <c r="H20" s="111"/>
      <c r="I20" s="109"/>
      <c r="J20" s="109"/>
      <c r="K20" s="209" t="s">
        <v>86</v>
      </c>
      <c r="L20" s="210"/>
      <c r="M20" s="211"/>
    </row>
    <row r="21" spans="1:13" ht="14.25" customHeight="1" x14ac:dyDescent="0.35">
      <c r="A21" s="183"/>
      <c r="B21" s="199" t="s">
        <v>139</v>
      </c>
      <c r="C21" s="200"/>
      <c r="D21" s="201"/>
      <c r="E21" s="109"/>
      <c r="F21" s="109"/>
      <c r="G21" s="110"/>
      <c r="H21" s="111"/>
      <c r="I21" s="109"/>
      <c r="J21" s="109"/>
      <c r="K21" s="209" t="s">
        <v>87</v>
      </c>
      <c r="L21" s="210"/>
      <c r="M21" s="211"/>
    </row>
    <row r="22" spans="1:13" ht="15.75" customHeight="1" x14ac:dyDescent="0.35">
      <c r="A22" s="183"/>
      <c r="B22" s="199" t="s">
        <v>97</v>
      </c>
      <c r="C22" s="200"/>
      <c r="D22" s="201"/>
      <c r="E22" s="109"/>
      <c r="F22" s="109"/>
      <c r="G22" s="110"/>
      <c r="H22" s="111"/>
      <c r="I22" s="109"/>
      <c r="J22" s="109"/>
      <c r="K22" s="209" t="s">
        <v>88</v>
      </c>
      <c r="L22" s="210"/>
      <c r="M22" s="211"/>
    </row>
    <row r="23" spans="1:13" ht="15" customHeight="1" x14ac:dyDescent="0.35">
      <c r="A23" s="183"/>
      <c r="B23" s="199" t="s">
        <v>140</v>
      </c>
      <c r="C23" s="200"/>
      <c r="D23" s="201"/>
      <c r="E23" s="109"/>
      <c r="F23" s="109"/>
      <c r="G23" s="110"/>
      <c r="H23" s="111"/>
      <c r="I23" s="109"/>
      <c r="J23" s="109"/>
      <c r="K23" s="209" t="s">
        <v>89</v>
      </c>
      <c r="L23" s="210"/>
      <c r="M23" s="211"/>
    </row>
    <row r="24" spans="1:13" ht="15" customHeight="1" x14ac:dyDescent="0.35">
      <c r="A24" s="183"/>
      <c r="B24" s="199" t="s">
        <v>143</v>
      </c>
      <c r="C24" s="200"/>
      <c r="D24" s="201"/>
      <c r="E24" s="109"/>
      <c r="F24" s="109"/>
      <c r="G24" s="110"/>
      <c r="H24" s="111"/>
      <c r="I24" s="109"/>
      <c r="J24" s="109"/>
      <c r="K24" s="209" t="s">
        <v>90</v>
      </c>
      <c r="L24" s="210"/>
      <c r="M24" s="211"/>
    </row>
    <row r="25" spans="1:13" ht="14.25" customHeight="1" x14ac:dyDescent="0.35">
      <c r="A25" s="183"/>
      <c r="B25" s="199" t="s">
        <v>99</v>
      </c>
      <c r="C25" s="200"/>
      <c r="D25" s="201"/>
      <c r="E25" s="109"/>
      <c r="F25" s="109"/>
      <c r="G25" s="110"/>
      <c r="H25" s="111"/>
      <c r="I25" s="109"/>
      <c r="J25" s="109"/>
      <c r="K25" s="209" t="s">
        <v>91</v>
      </c>
      <c r="L25" s="210"/>
      <c r="M25" s="211"/>
    </row>
    <row r="26" spans="1:13" ht="14.25" customHeight="1" x14ac:dyDescent="0.35">
      <c r="A26" s="183"/>
      <c r="B26" s="199" t="s">
        <v>141</v>
      </c>
      <c r="C26" s="200"/>
      <c r="D26" s="201"/>
      <c r="E26" s="109"/>
      <c r="F26" s="109"/>
      <c r="G26" s="110"/>
      <c r="H26" s="111"/>
      <c r="I26" s="109"/>
      <c r="J26" s="109"/>
      <c r="K26" s="209" t="s">
        <v>92</v>
      </c>
      <c r="L26" s="210"/>
      <c r="M26" s="211"/>
    </row>
    <row r="27" spans="1:13" ht="15.75" customHeight="1" x14ac:dyDescent="0.35">
      <c r="A27" s="183"/>
      <c r="B27" s="199" t="s">
        <v>100</v>
      </c>
      <c r="C27" s="200"/>
      <c r="D27" s="201"/>
      <c r="E27" s="109"/>
      <c r="F27" s="109"/>
      <c r="G27" s="110"/>
      <c r="H27" s="111"/>
      <c r="I27" s="109"/>
      <c r="J27" s="109"/>
      <c r="K27" s="209" t="s">
        <v>93</v>
      </c>
      <c r="L27" s="210"/>
      <c r="M27" s="211"/>
    </row>
    <row r="28" spans="1:13" ht="15" customHeight="1" thickBot="1" x14ac:dyDescent="0.4">
      <c r="A28" s="205"/>
      <c r="B28" s="206" t="s">
        <v>142</v>
      </c>
      <c r="C28" s="207"/>
      <c r="D28" s="208"/>
      <c r="E28" s="115"/>
      <c r="F28" s="115"/>
      <c r="G28" s="116"/>
      <c r="H28" s="117"/>
      <c r="I28" s="115"/>
      <c r="J28" s="112"/>
      <c r="K28" s="215" t="s">
        <v>94</v>
      </c>
      <c r="L28" s="216"/>
      <c r="M28" s="217"/>
    </row>
    <row r="29" spans="1:13" ht="18.75" thickBot="1" x14ac:dyDescent="0.4">
      <c r="A29" s="218">
        <v>2</v>
      </c>
      <c r="B29" s="219" t="s">
        <v>98</v>
      </c>
      <c r="C29" s="185"/>
      <c r="D29" s="220"/>
      <c r="E29" s="221" t="s">
        <v>170</v>
      </c>
      <c r="F29" s="221" t="s">
        <v>102</v>
      </c>
      <c r="G29" s="221" t="s">
        <v>103</v>
      </c>
      <c r="H29" s="221" t="s">
        <v>104</v>
      </c>
      <c r="I29" s="222" t="s">
        <v>107</v>
      </c>
      <c r="J29" s="223" t="s">
        <v>180</v>
      </c>
      <c r="K29" s="224"/>
      <c r="L29" s="225" t="s">
        <v>179</v>
      </c>
      <c r="M29" s="226" t="s">
        <v>105</v>
      </c>
    </row>
    <row r="30" spans="1:13" ht="18.75" thickBot="1" x14ac:dyDescent="0.4">
      <c r="A30" s="236">
        <v>3</v>
      </c>
      <c r="B30" s="228" t="s">
        <v>66</v>
      </c>
      <c r="C30" s="229"/>
      <c r="D30" s="230"/>
      <c r="E30" s="118"/>
      <c r="F30" s="119"/>
      <c r="G30" s="119"/>
      <c r="H30" s="119"/>
      <c r="I30" s="119"/>
      <c r="J30" s="223" t="s">
        <v>180</v>
      </c>
      <c r="K30" s="224"/>
      <c r="L30" s="225" t="s">
        <v>179</v>
      </c>
      <c r="M30" s="226" t="s">
        <v>105</v>
      </c>
    </row>
    <row r="31" spans="1:13" ht="18.75" thickBot="1" x14ac:dyDescent="0.4">
      <c r="A31" s="218">
        <v>4</v>
      </c>
      <c r="B31" s="219" t="s">
        <v>62</v>
      </c>
      <c r="C31" s="185"/>
      <c r="D31" s="220"/>
      <c r="E31" s="120"/>
      <c r="F31" s="121"/>
      <c r="G31" s="121"/>
      <c r="H31" s="121"/>
      <c r="I31" s="121"/>
      <c r="J31" s="223" t="s">
        <v>180</v>
      </c>
      <c r="K31" s="224"/>
      <c r="L31" s="225" t="s">
        <v>179</v>
      </c>
      <c r="M31" s="226" t="s">
        <v>105</v>
      </c>
    </row>
    <row r="32" spans="1:13" ht="19.5" thickBot="1" x14ac:dyDescent="0.45">
      <c r="A32" s="227">
        <v>5</v>
      </c>
      <c r="B32" s="228" t="s">
        <v>63</v>
      </c>
      <c r="C32" s="229"/>
      <c r="D32" s="230"/>
      <c r="E32" s="231" t="s">
        <v>115</v>
      </c>
      <c r="F32" s="232"/>
      <c r="G32" s="233"/>
      <c r="H32" s="232" t="s">
        <v>114</v>
      </c>
      <c r="I32" s="231" t="s">
        <v>105</v>
      </c>
      <c r="J32" s="231" t="s">
        <v>106</v>
      </c>
      <c r="K32" s="122"/>
      <c r="L32" s="123"/>
      <c r="M32" s="124"/>
    </row>
    <row r="33" spans="1:23" ht="18.75" thickBot="1" x14ac:dyDescent="0.4">
      <c r="A33" s="227">
        <v>6</v>
      </c>
      <c r="B33" s="228" t="s">
        <v>67</v>
      </c>
      <c r="C33" s="229"/>
      <c r="D33" s="230"/>
      <c r="E33" s="225" t="s">
        <v>116</v>
      </c>
      <c r="F33" s="231" t="s">
        <v>111</v>
      </c>
      <c r="G33" s="233"/>
      <c r="H33" s="231" t="s">
        <v>112</v>
      </c>
      <c r="I33" s="233"/>
      <c r="J33" s="225" t="s">
        <v>108</v>
      </c>
      <c r="K33" s="234" t="s">
        <v>109</v>
      </c>
      <c r="L33" s="232"/>
      <c r="M33" s="226" t="s">
        <v>113</v>
      </c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ht="18" x14ac:dyDescent="0.35">
      <c r="A34" s="183">
        <v>7</v>
      </c>
      <c r="B34" s="219" t="s">
        <v>65</v>
      </c>
      <c r="C34" s="184"/>
      <c r="D34" s="184"/>
      <c r="E34" s="235" t="s">
        <v>110</v>
      </c>
      <c r="F34" s="235"/>
      <c r="G34" s="235" t="s">
        <v>73</v>
      </c>
      <c r="H34" s="235" t="s">
        <v>74</v>
      </c>
      <c r="I34" s="235" t="s">
        <v>107</v>
      </c>
      <c r="J34" s="235" t="s">
        <v>75</v>
      </c>
      <c r="K34" s="196" t="s">
        <v>122</v>
      </c>
      <c r="L34" s="184"/>
      <c r="M34" s="190"/>
      <c r="O34" s="125"/>
      <c r="P34" s="126"/>
      <c r="Q34" s="126"/>
      <c r="R34" s="125"/>
      <c r="S34" s="127"/>
      <c r="T34" s="125"/>
      <c r="U34" s="125"/>
      <c r="V34" s="125"/>
      <c r="W34" s="126"/>
    </row>
    <row r="35" spans="1:23" ht="18" x14ac:dyDescent="0.35">
      <c r="A35" s="183"/>
      <c r="B35" s="237"/>
      <c r="C35" s="238" t="s">
        <v>124</v>
      </c>
      <c r="D35" s="238"/>
      <c r="E35" s="98"/>
      <c r="F35" s="99"/>
      <c r="G35" s="100"/>
      <c r="H35" s="100"/>
      <c r="I35" s="100"/>
      <c r="J35" s="100"/>
      <c r="K35" s="246" t="s">
        <v>76</v>
      </c>
      <c r="L35" s="238"/>
      <c r="M35" s="247"/>
      <c r="O35" s="125"/>
      <c r="P35" s="94"/>
      <c r="Q35" s="125"/>
      <c r="R35" s="94"/>
      <c r="S35" s="125"/>
      <c r="T35" s="94"/>
      <c r="U35" s="125"/>
      <c r="V35" s="125"/>
      <c r="W35" s="126"/>
    </row>
    <row r="36" spans="1:23" ht="18" x14ac:dyDescent="0.35">
      <c r="A36" s="183"/>
      <c r="B36" s="237"/>
      <c r="C36" s="239" t="s">
        <v>125</v>
      </c>
      <c r="D36" s="238"/>
      <c r="E36" s="98"/>
      <c r="F36" s="99"/>
      <c r="G36" s="100"/>
      <c r="H36" s="100"/>
      <c r="I36" s="100"/>
      <c r="J36" s="100"/>
      <c r="K36" s="246" t="s">
        <v>118</v>
      </c>
      <c r="L36" s="238"/>
      <c r="M36" s="247"/>
      <c r="O36" s="126"/>
      <c r="P36" s="94"/>
      <c r="Q36" s="126"/>
      <c r="R36" s="94"/>
      <c r="S36" s="126"/>
      <c r="T36" s="94"/>
      <c r="U36" s="126"/>
      <c r="V36" s="126"/>
      <c r="W36" s="126"/>
    </row>
    <row r="37" spans="1:23" ht="18" x14ac:dyDescent="0.35">
      <c r="A37" s="183"/>
      <c r="B37" s="237"/>
      <c r="C37" s="238" t="s">
        <v>126</v>
      </c>
      <c r="D37" s="238"/>
      <c r="E37" s="98"/>
      <c r="F37" s="99"/>
      <c r="G37" s="100"/>
      <c r="H37" s="100"/>
      <c r="I37" s="100"/>
      <c r="J37" s="100"/>
      <c r="K37" s="246" t="s">
        <v>117</v>
      </c>
      <c r="L37" s="238"/>
      <c r="M37" s="247"/>
      <c r="O37" s="126"/>
      <c r="P37" s="94"/>
      <c r="Q37" s="126"/>
      <c r="R37" s="94"/>
      <c r="S37" s="126"/>
      <c r="T37" s="94"/>
      <c r="U37" s="126"/>
      <c r="V37" s="126"/>
      <c r="W37" s="126"/>
    </row>
    <row r="38" spans="1:23" ht="18" x14ac:dyDescent="0.35">
      <c r="A38" s="183"/>
      <c r="B38" s="237"/>
      <c r="C38" s="238" t="s">
        <v>129</v>
      </c>
      <c r="D38" s="238"/>
      <c r="E38" s="98"/>
      <c r="F38" s="99"/>
      <c r="G38" s="100"/>
      <c r="H38" s="100"/>
      <c r="I38" s="100"/>
      <c r="J38" s="100"/>
      <c r="K38" s="246" t="s">
        <v>89</v>
      </c>
      <c r="L38" s="238"/>
      <c r="M38" s="247"/>
      <c r="O38" s="126"/>
      <c r="P38" s="94"/>
      <c r="Q38" s="126"/>
      <c r="R38" s="94"/>
      <c r="S38" s="126"/>
      <c r="T38" s="94"/>
      <c r="U38" s="126"/>
      <c r="V38" s="126"/>
      <c r="W38" s="126"/>
    </row>
    <row r="39" spans="1:23" ht="18" x14ac:dyDescent="0.35">
      <c r="A39" s="183"/>
      <c r="B39" s="237"/>
      <c r="C39" s="238" t="s">
        <v>128</v>
      </c>
      <c r="D39" s="238"/>
      <c r="E39" s="98"/>
      <c r="F39" s="99"/>
      <c r="G39" s="100"/>
      <c r="H39" s="100"/>
      <c r="I39" s="100"/>
      <c r="J39" s="100"/>
      <c r="K39" s="246" t="s">
        <v>123</v>
      </c>
      <c r="L39" s="238"/>
      <c r="M39" s="247"/>
      <c r="O39" s="126"/>
      <c r="P39" s="94"/>
      <c r="Q39" s="126"/>
      <c r="R39" s="94"/>
      <c r="S39" s="126"/>
      <c r="T39" s="94"/>
      <c r="U39" s="126"/>
      <c r="V39" s="126"/>
      <c r="W39" s="126"/>
    </row>
    <row r="40" spans="1:23" ht="18" x14ac:dyDescent="0.35">
      <c r="A40" s="183"/>
      <c r="B40" s="237"/>
      <c r="C40" s="238" t="s">
        <v>127</v>
      </c>
      <c r="D40" s="238"/>
      <c r="E40" s="98"/>
      <c r="F40" s="99"/>
      <c r="G40" s="100"/>
      <c r="H40" s="100"/>
      <c r="I40" s="100"/>
      <c r="J40" s="100"/>
      <c r="K40" s="238" t="s">
        <v>101</v>
      </c>
      <c r="L40" s="238"/>
      <c r="M40" s="247"/>
      <c r="O40" s="126"/>
      <c r="P40" s="94"/>
      <c r="Q40" s="126"/>
      <c r="R40" s="94"/>
      <c r="S40" s="126"/>
      <c r="T40" s="94"/>
      <c r="U40" s="126"/>
      <c r="V40" s="126"/>
      <c r="W40" s="126"/>
    </row>
    <row r="41" spans="1:23" ht="18" x14ac:dyDescent="0.35">
      <c r="A41" s="183"/>
      <c r="B41" s="240"/>
      <c r="C41" s="241" t="s">
        <v>130</v>
      </c>
      <c r="D41" s="242"/>
      <c r="E41" s="98"/>
      <c r="F41" s="99"/>
      <c r="G41" s="100"/>
      <c r="H41" s="100"/>
      <c r="I41" s="100"/>
      <c r="J41" s="100"/>
      <c r="K41" s="246" t="s">
        <v>78</v>
      </c>
      <c r="L41" s="238"/>
      <c r="M41" s="247"/>
      <c r="O41" s="126"/>
      <c r="P41" s="94"/>
      <c r="Q41" s="126"/>
      <c r="R41" s="94"/>
      <c r="S41" s="126"/>
      <c r="T41" s="94"/>
      <c r="U41" s="126"/>
      <c r="V41" s="126"/>
      <c r="W41" s="126"/>
    </row>
    <row r="42" spans="1:23" ht="18.75" thickBot="1" x14ac:dyDescent="0.4">
      <c r="A42" s="205"/>
      <c r="B42" s="243"/>
      <c r="C42" s="244"/>
      <c r="D42" s="245"/>
      <c r="E42" s="106"/>
      <c r="F42" s="128"/>
      <c r="G42" s="105"/>
      <c r="H42" s="105"/>
      <c r="I42" s="105"/>
      <c r="J42" s="105"/>
      <c r="K42" s="248" t="s">
        <v>119</v>
      </c>
      <c r="L42" s="249"/>
      <c r="M42" s="250"/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ht="18" x14ac:dyDescent="0.35">
      <c r="A43" s="251" t="s">
        <v>72</v>
      </c>
      <c r="B43" s="252"/>
      <c r="C43" s="252"/>
      <c r="D43" s="253"/>
      <c r="E43" s="253"/>
      <c r="F43" s="253"/>
      <c r="G43" s="253"/>
      <c r="H43" s="253"/>
      <c r="I43" s="253"/>
      <c r="J43" s="253"/>
      <c r="K43" s="253"/>
      <c r="L43" s="253"/>
      <c r="M43" s="254"/>
      <c r="P43" s="125"/>
      <c r="Q43" s="125"/>
      <c r="R43" s="125"/>
      <c r="S43" s="125"/>
      <c r="T43" s="125"/>
      <c r="U43" s="125"/>
      <c r="V43" s="125"/>
      <c r="W43" s="125"/>
    </row>
    <row r="44" spans="1:23" ht="18" x14ac:dyDescent="0.35">
      <c r="A44" s="129"/>
      <c r="B44" s="130"/>
      <c r="C44" s="130"/>
      <c r="D44" s="130"/>
      <c r="E44" s="103"/>
      <c r="F44" s="103"/>
      <c r="G44" s="103"/>
      <c r="H44" s="103"/>
      <c r="I44" s="103"/>
      <c r="J44" s="103"/>
      <c r="K44" s="103"/>
      <c r="L44" s="103"/>
      <c r="M44" s="104"/>
      <c r="O44" s="125"/>
      <c r="P44" s="125"/>
      <c r="Q44" s="125"/>
      <c r="R44" s="125"/>
      <c r="S44" s="125"/>
      <c r="T44" s="125"/>
      <c r="U44" s="125"/>
      <c r="V44" s="125"/>
      <c r="W44" s="125"/>
    </row>
    <row r="45" spans="1:23" ht="18" x14ac:dyDescent="0.35">
      <c r="A45" s="129"/>
      <c r="B45" s="130"/>
      <c r="C45" s="130"/>
      <c r="D45" s="130"/>
      <c r="E45" s="103"/>
      <c r="F45" s="103"/>
      <c r="G45" s="103"/>
      <c r="H45" s="103"/>
      <c r="I45" s="103"/>
      <c r="J45" s="103"/>
      <c r="K45" s="103"/>
      <c r="L45" s="103"/>
      <c r="M45" s="104"/>
      <c r="O45" s="125"/>
      <c r="P45" s="125"/>
      <c r="Q45" s="125"/>
      <c r="R45" s="125"/>
      <c r="S45" s="125"/>
      <c r="T45" s="125"/>
      <c r="U45" s="125"/>
      <c r="V45" s="125"/>
      <c r="W45" s="125"/>
    </row>
    <row r="46" spans="1:23" ht="18.75" thickBot="1" x14ac:dyDescent="0.4">
      <c r="A46" s="131"/>
      <c r="B46" s="132"/>
      <c r="C46" s="132"/>
      <c r="D46" s="132"/>
      <c r="E46" s="107"/>
      <c r="F46" s="107"/>
      <c r="G46" s="107"/>
      <c r="H46" s="107"/>
      <c r="I46" s="107"/>
      <c r="J46" s="107"/>
      <c r="K46" s="107"/>
      <c r="L46" s="107"/>
      <c r="M46" s="108"/>
    </row>
    <row r="47" spans="1:23" ht="18" x14ac:dyDescent="0.35">
      <c r="A47" s="255" t="s">
        <v>68</v>
      </c>
      <c r="B47" s="256"/>
      <c r="C47" s="256"/>
      <c r="D47" s="257"/>
      <c r="E47" s="257"/>
      <c r="F47" s="258"/>
      <c r="G47" s="258"/>
      <c r="H47" s="258"/>
      <c r="I47" s="258"/>
      <c r="J47" s="258"/>
      <c r="K47" s="259"/>
      <c r="L47" s="259"/>
      <c r="M47" s="260"/>
    </row>
    <row r="48" spans="1:23" ht="18" x14ac:dyDescent="0.35">
      <c r="A48" s="261" t="s">
        <v>54</v>
      </c>
      <c r="B48" s="262" t="s">
        <v>176</v>
      </c>
      <c r="C48" s="263"/>
      <c r="D48" s="133"/>
      <c r="E48" s="134"/>
      <c r="F48" s="134"/>
      <c r="G48" s="134"/>
      <c r="H48" s="134"/>
      <c r="I48" s="134"/>
      <c r="J48" s="134"/>
      <c r="K48" s="103"/>
      <c r="L48" s="103"/>
      <c r="M48" s="104"/>
    </row>
    <row r="49" spans="1:13" ht="18" x14ac:dyDescent="0.35">
      <c r="A49" s="264"/>
      <c r="B49" s="265"/>
      <c r="C49" s="266"/>
      <c r="D49" s="133"/>
      <c r="E49" s="134"/>
      <c r="F49" s="134"/>
      <c r="G49" s="134"/>
      <c r="H49" s="134"/>
      <c r="I49" s="134"/>
      <c r="J49" s="134"/>
      <c r="K49" s="103"/>
      <c r="L49" s="103"/>
      <c r="M49" s="104"/>
    </row>
    <row r="50" spans="1:13" ht="18" x14ac:dyDescent="0.35">
      <c r="A50" s="261" t="s">
        <v>55</v>
      </c>
      <c r="B50" s="262" t="s">
        <v>175</v>
      </c>
      <c r="C50" s="263"/>
      <c r="D50" s="135"/>
      <c r="E50" s="134"/>
      <c r="F50" s="134"/>
      <c r="G50" s="134"/>
      <c r="H50" s="134"/>
      <c r="I50" s="134"/>
      <c r="J50" s="134"/>
      <c r="K50" s="103"/>
      <c r="L50" s="103"/>
      <c r="M50" s="104"/>
    </row>
    <row r="51" spans="1:13" ht="18" x14ac:dyDescent="0.35">
      <c r="A51" s="264"/>
      <c r="B51" s="265"/>
      <c r="C51" s="266"/>
      <c r="D51" s="135"/>
      <c r="E51" s="136"/>
      <c r="F51" s="136"/>
      <c r="G51" s="136"/>
      <c r="H51" s="136"/>
      <c r="I51" s="136"/>
      <c r="J51" s="136"/>
      <c r="K51" s="96"/>
      <c r="L51" s="96"/>
      <c r="M51" s="97"/>
    </row>
    <row r="52" spans="1:13" ht="18" x14ac:dyDescent="0.35">
      <c r="A52" s="261" t="s">
        <v>57</v>
      </c>
      <c r="B52" s="262" t="s">
        <v>69</v>
      </c>
      <c r="C52" s="263"/>
      <c r="D52" s="137"/>
      <c r="E52" s="96"/>
      <c r="F52" s="96"/>
      <c r="G52" s="96"/>
      <c r="H52" s="96"/>
      <c r="I52" s="96"/>
      <c r="J52" s="96"/>
      <c r="K52" s="96"/>
      <c r="L52" s="96"/>
      <c r="M52" s="97"/>
    </row>
    <row r="53" spans="1:13" ht="18" x14ac:dyDescent="0.35">
      <c r="A53" s="264"/>
      <c r="B53" s="265"/>
      <c r="C53" s="266"/>
      <c r="D53" s="137"/>
      <c r="E53" s="96"/>
      <c r="F53" s="96"/>
      <c r="G53" s="96"/>
      <c r="H53" s="96"/>
      <c r="I53" s="96"/>
      <c r="J53" s="96"/>
      <c r="K53" s="96"/>
      <c r="L53" s="96"/>
      <c r="M53" s="97"/>
    </row>
    <row r="54" spans="1:13" ht="18" x14ac:dyDescent="0.35">
      <c r="A54" s="261" t="s">
        <v>59</v>
      </c>
      <c r="B54" s="262" t="s">
        <v>70</v>
      </c>
      <c r="C54" s="263"/>
      <c r="D54" s="137"/>
      <c r="E54" s="103"/>
      <c r="F54" s="103"/>
      <c r="G54" s="103"/>
      <c r="H54" s="103"/>
      <c r="I54" s="103"/>
      <c r="J54" s="103"/>
      <c r="K54" s="103"/>
      <c r="L54" s="103"/>
      <c r="M54" s="104"/>
    </row>
    <row r="55" spans="1:13" ht="18" x14ac:dyDescent="0.35">
      <c r="A55" s="264"/>
      <c r="B55" s="265"/>
      <c r="C55" s="266"/>
      <c r="D55" s="137"/>
      <c r="E55" s="103"/>
      <c r="F55" s="103"/>
      <c r="G55" s="103"/>
      <c r="H55" s="103"/>
      <c r="I55" s="103"/>
      <c r="J55" s="103"/>
      <c r="K55" s="103"/>
      <c r="L55" s="103"/>
      <c r="M55" s="104"/>
    </row>
    <row r="56" spans="1:13" ht="18" x14ac:dyDescent="0.35">
      <c r="A56" s="261" t="s">
        <v>64</v>
      </c>
      <c r="B56" s="262" t="s">
        <v>71</v>
      </c>
      <c r="C56" s="263"/>
      <c r="D56" s="137"/>
      <c r="E56" s="103"/>
      <c r="F56" s="103"/>
      <c r="G56" s="103"/>
      <c r="H56" s="103"/>
      <c r="I56" s="103"/>
      <c r="J56" s="103"/>
      <c r="K56" s="103"/>
      <c r="L56" s="103"/>
      <c r="M56" s="104"/>
    </row>
    <row r="57" spans="1:13" x14ac:dyDescent="0.3">
      <c r="A57" s="267"/>
      <c r="B57" s="259"/>
      <c r="C57" s="268"/>
      <c r="D57" s="137"/>
      <c r="E57" s="103"/>
      <c r="F57" s="103"/>
      <c r="G57" s="103"/>
      <c r="H57" s="103"/>
      <c r="I57" s="103"/>
      <c r="J57" s="103"/>
      <c r="K57" s="103"/>
      <c r="L57" s="103"/>
      <c r="M57" s="104"/>
    </row>
    <row r="58" spans="1:13" ht="18" x14ac:dyDescent="0.35">
      <c r="A58" s="261" t="s">
        <v>171</v>
      </c>
      <c r="B58" s="262"/>
      <c r="C58" s="269"/>
      <c r="D58" s="138"/>
      <c r="E58" s="103"/>
      <c r="F58" s="103"/>
      <c r="G58" s="103"/>
      <c r="H58" s="103"/>
      <c r="I58" s="103"/>
      <c r="J58" s="103"/>
      <c r="K58" s="103"/>
      <c r="L58" s="103"/>
      <c r="M58" s="104"/>
    </row>
    <row r="59" spans="1:13" ht="17.25" thickBot="1" x14ac:dyDescent="0.35">
      <c r="A59" s="270"/>
      <c r="B59" s="271"/>
      <c r="C59" s="272"/>
      <c r="D59" s="139"/>
      <c r="E59" s="107"/>
      <c r="F59" s="107"/>
      <c r="G59" s="107"/>
      <c r="H59" s="107"/>
      <c r="I59" s="107"/>
      <c r="J59" s="107"/>
      <c r="K59" s="107"/>
      <c r="L59" s="107"/>
      <c r="M59" s="108"/>
    </row>
  </sheetData>
  <sheetProtection algorithmName="SHA-512" hashValue="3LHV85s9F8iw9ArC3vHKdP4ioNtsBIjhQBej5Gp1NXCrHRYc9xlb4bddiO7kKKzKYd5Yu4uD105hu7i5wddRZQ==" saltValue="WVPpYW7mzliUuRYjChbhKg==" spinCount="100000" sheet="1" objects="1" scenarios="1" selectLockedCells="1"/>
  <pageMargins left="0.7" right="0.7" top="0.75" bottom="0.75" header="0.3" footer="0.3"/>
  <pageSetup paperSize="9" scale="74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34"/>
  <sheetViews>
    <sheetView zoomScaleNormal="100" workbookViewId="0">
      <selection activeCell="C27" sqref="C27"/>
    </sheetView>
  </sheetViews>
  <sheetFormatPr defaultRowHeight="16.5" x14ac:dyDescent="0.3"/>
  <cols>
    <col min="1" max="1" width="7.7109375" style="274" customWidth="1"/>
    <col min="2" max="2" width="12.140625" style="274" customWidth="1"/>
    <col min="3" max="3" width="11.140625" style="274" customWidth="1"/>
    <col min="4" max="4" width="6.28515625" style="274" customWidth="1"/>
    <col min="5" max="5" width="10" style="274" customWidth="1"/>
    <col min="6" max="10" width="9.140625" style="274"/>
    <col min="11" max="11" width="9.140625" style="81"/>
  </cols>
  <sheetData>
    <row r="1" spans="1:11" s="78" customFormat="1" ht="18" x14ac:dyDescent="0.35">
      <c r="A1" s="274"/>
      <c r="B1" s="274"/>
      <c r="C1" s="274"/>
      <c r="D1" s="274"/>
      <c r="E1" s="274"/>
      <c r="F1" s="80"/>
      <c r="G1" s="274"/>
      <c r="H1" s="274"/>
      <c r="I1" s="274"/>
      <c r="J1" s="274"/>
      <c r="K1" s="79"/>
    </row>
    <row r="2" spans="1:11" ht="18.75" thickBot="1" x14ac:dyDescent="0.4">
      <c r="A2" s="273" t="s">
        <v>203</v>
      </c>
    </row>
    <row r="3" spans="1:11" ht="18.75" thickBot="1" x14ac:dyDescent="0.4">
      <c r="A3" s="281" t="s">
        <v>204</v>
      </c>
      <c r="B3" s="282"/>
      <c r="C3" s="281" t="s">
        <v>205</v>
      </c>
      <c r="D3" s="282"/>
      <c r="E3" s="283" t="s">
        <v>206</v>
      </c>
      <c r="G3" s="80" t="s">
        <v>210</v>
      </c>
    </row>
    <row r="4" spans="1:11" x14ac:dyDescent="0.3">
      <c r="A4" s="278">
        <v>5</v>
      </c>
      <c r="B4" s="279" t="s">
        <v>21</v>
      </c>
      <c r="C4" s="278"/>
      <c r="D4" s="279" t="s">
        <v>21</v>
      </c>
      <c r="E4" s="280"/>
      <c r="G4" s="274" t="s">
        <v>226</v>
      </c>
    </row>
    <row r="5" spans="1:11" x14ac:dyDescent="0.3">
      <c r="A5" s="275">
        <v>5</v>
      </c>
      <c r="B5" s="276"/>
      <c r="C5" s="275">
        <v>2</v>
      </c>
      <c r="D5" s="276"/>
      <c r="E5" s="277">
        <v>1058</v>
      </c>
      <c r="G5" s="274" t="s">
        <v>227</v>
      </c>
    </row>
    <row r="6" spans="1:11" x14ac:dyDescent="0.3">
      <c r="A6" s="275"/>
      <c r="B6" s="276"/>
      <c r="C6" s="275">
        <v>4</v>
      </c>
      <c r="D6" s="276"/>
      <c r="E6" s="277">
        <v>1060</v>
      </c>
      <c r="G6" s="274" t="s">
        <v>229</v>
      </c>
    </row>
    <row r="7" spans="1:11" x14ac:dyDescent="0.3">
      <c r="A7" s="275"/>
      <c r="B7" s="276"/>
      <c r="C7" s="275">
        <v>2</v>
      </c>
      <c r="D7" s="276"/>
      <c r="E7" s="277">
        <v>1065</v>
      </c>
      <c r="G7" s="274" t="s">
        <v>228</v>
      </c>
    </row>
    <row r="8" spans="1:11" x14ac:dyDescent="0.3">
      <c r="A8" s="275"/>
      <c r="B8" s="276"/>
      <c r="C8" s="275">
        <v>4</v>
      </c>
      <c r="D8" s="276"/>
      <c r="E8" s="277">
        <v>1065</v>
      </c>
      <c r="G8" s="274" t="s">
        <v>211</v>
      </c>
    </row>
    <row r="9" spans="1:11" x14ac:dyDescent="0.3">
      <c r="A9" s="275">
        <v>8.5</v>
      </c>
      <c r="B9" s="276"/>
      <c r="C9" s="275">
        <v>3</v>
      </c>
      <c r="D9" s="276"/>
      <c r="E9" s="277">
        <v>1062</v>
      </c>
    </row>
    <row r="10" spans="1:11" x14ac:dyDescent="0.3">
      <c r="A10" s="275"/>
      <c r="B10" s="276"/>
      <c r="C10" s="275">
        <v>2</v>
      </c>
      <c r="D10" s="276"/>
      <c r="E10" s="277">
        <v>1048</v>
      </c>
    </row>
    <row r="11" spans="1:11" ht="18" x14ac:dyDescent="0.35">
      <c r="A11" s="275">
        <v>2</v>
      </c>
      <c r="B11" s="276"/>
      <c r="C11" s="275">
        <v>4</v>
      </c>
      <c r="D11" s="276"/>
      <c r="E11" s="277">
        <v>1040</v>
      </c>
      <c r="F11" s="80"/>
      <c r="G11" s="80"/>
      <c r="H11" s="80"/>
      <c r="I11" s="80"/>
    </row>
    <row r="12" spans="1:11" ht="18" x14ac:dyDescent="0.35">
      <c r="A12" s="275"/>
      <c r="B12" s="276"/>
      <c r="C12" s="275">
        <v>2</v>
      </c>
      <c r="D12" s="276"/>
      <c r="E12" s="277">
        <v>1034</v>
      </c>
      <c r="F12" s="80"/>
      <c r="G12" s="80"/>
      <c r="H12" s="80"/>
      <c r="I12" s="80"/>
    </row>
    <row r="13" spans="1:11" ht="18" x14ac:dyDescent="0.35">
      <c r="A13" s="275">
        <v>2</v>
      </c>
      <c r="B13" s="276"/>
      <c r="C13" s="275">
        <v>2</v>
      </c>
      <c r="D13" s="276"/>
      <c r="E13" s="277">
        <v>1034</v>
      </c>
      <c r="F13" s="80"/>
      <c r="G13" s="80"/>
      <c r="H13" s="80"/>
      <c r="I13" s="80"/>
    </row>
    <row r="14" spans="1:11" ht="18" x14ac:dyDescent="0.35">
      <c r="A14" s="275"/>
      <c r="B14" s="276"/>
      <c r="C14" s="275">
        <v>3</v>
      </c>
      <c r="D14" s="276"/>
      <c r="E14" s="277">
        <v>1028</v>
      </c>
      <c r="F14" s="80"/>
      <c r="G14" s="80"/>
      <c r="H14" s="80"/>
      <c r="I14" s="80"/>
    </row>
    <row r="15" spans="1:11" ht="18" x14ac:dyDescent="0.35">
      <c r="A15" s="275">
        <v>2</v>
      </c>
      <c r="B15" s="276"/>
      <c r="C15" s="275">
        <v>1</v>
      </c>
      <c r="D15" s="276"/>
      <c r="E15" s="277">
        <v>1040</v>
      </c>
      <c r="F15" s="80"/>
      <c r="G15" s="80"/>
      <c r="H15" s="80"/>
      <c r="I15" s="80"/>
    </row>
    <row r="16" spans="1:11" ht="18.75" thickBot="1" x14ac:dyDescent="0.4">
      <c r="A16" s="275"/>
      <c r="B16" s="276"/>
      <c r="C16" s="275">
        <v>2</v>
      </c>
      <c r="D16" s="276"/>
      <c r="E16" s="277">
        <v>1025</v>
      </c>
      <c r="F16" s="80"/>
      <c r="G16" s="80"/>
      <c r="H16" s="80"/>
      <c r="I16" s="80"/>
    </row>
    <row r="17" spans="1:9" ht="18.75" thickBot="1" x14ac:dyDescent="0.4">
      <c r="A17" s="281" t="s">
        <v>207</v>
      </c>
      <c r="B17" s="284" t="s">
        <v>215</v>
      </c>
      <c r="C17" s="281" t="s">
        <v>216</v>
      </c>
      <c r="D17" s="285" t="s">
        <v>21</v>
      </c>
      <c r="E17" s="281" t="s">
        <v>208</v>
      </c>
      <c r="F17" s="282">
        <v>1055</v>
      </c>
      <c r="G17" s="286" t="s">
        <v>217</v>
      </c>
      <c r="H17" s="287"/>
      <c r="I17" s="282"/>
    </row>
    <row r="18" spans="1:9" ht="18.75" thickBot="1" x14ac:dyDescent="0.4">
      <c r="A18" s="80"/>
      <c r="B18" s="80"/>
      <c r="C18" s="80"/>
      <c r="D18" s="80"/>
      <c r="E18" s="281" t="s">
        <v>209</v>
      </c>
      <c r="F18" s="282">
        <v>1064</v>
      </c>
      <c r="G18" s="80" t="s">
        <v>218</v>
      </c>
      <c r="H18" s="80"/>
      <c r="I18" s="80"/>
    </row>
    <row r="19" spans="1:9" ht="18" x14ac:dyDescent="0.35">
      <c r="A19" s="80"/>
      <c r="B19" s="80"/>
      <c r="C19" s="80"/>
      <c r="D19" s="80"/>
      <c r="E19" s="80"/>
      <c r="F19" s="80"/>
      <c r="G19" s="80"/>
      <c r="H19" s="80"/>
      <c r="I19" s="80"/>
    </row>
    <row r="20" spans="1:9" ht="18" x14ac:dyDescent="0.35">
      <c r="A20" s="273" t="s">
        <v>197</v>
      </c>
      <c r="B20" s="80"/>
    </row>
    <row r="21" spans="1:9" ht="18" x14ac:dyDescent="0.35">
      <c r="A21" s="80" t="s">
        <v>198</v>
      </c>
      <c r="B21" s="80"/>
      <c r="C21" s="274" t="s">
        <v>199</v>
      </c>
    </row>
    <row r="22" spans="1:9" ht="18" x14ac:dyDescent="0.35">
      <c r="A22" s="80"/>
      <c r="B22" s="80"/>
      <c r="C22" s="274" t="s">
        <v>225</v>
      </c>
    </row>
    <row r="23" spans="1:9" ht="18" x14ac:dyDescent="0.35">
      <c r="A23" s="80"/>
      <c r="B23" s="80"/>
      <c r="C23" s="274" t="s">
        <v>224</v>
      </c>
    </row>
    <row r="24" spans="1:9" ht="18" x14ac:dyDescent="0.35">
      <c r="A24" s="80"/>
      <c r="B24" s="80"/>
      <c r="C24" s="274" t="s">
        <v>202</v>
      </c>
    </row>
    <row r="25" spans="1:9" ht="18" x14ac:dyDescent="0.35">
      <c r="A25" s="80" t="s">
        <v>200</v>
      </c>
      <c r="B25" s="80"/>
      <c r="C25" s="80" t="s">
        <v>201</v>
      </c>
      <c r="D25" s="80"/>
      <c r="E25" s="80"/>
      <c r="F25" s="80"/>
      <c r="G25" s="80"/>
      <c r="H25" s="80"/>
      <c r="I25" s="80"/>
    </row>
    <row r="26" spans="1:9" ht="18" x14ac:dyDescent="0.35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18" x14ac:dyDescent="0.35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18" x14ac:dyDescent="0.35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18" x14ac:dyDescent="0.35">
      <c r="A29" s="80"/>
      <c r="B29" s="80"/>
    </row>
    <row r="30" spans="1:9" ht="18" x14ac:dyDescent="0.35">
      <c r="A30" s="80"/>
      <c r="B30" s="80"/>
    </row>
    <row r="31" spans="1:9" ht="18" x14ac:dyDescent="0.35">
      <c r="A31" s="80"/>
      <c r="B31" s="80"/>
    </row>
    <row r="32" spans="1:9" ht="18" x14ac:dyDescent="0.35">
      <c r="A32" s="80"/>
      <c r="B32" s="80"/>
    </row>
    <row r="33" spans="1:2" ht="18" x14ac:dyDescent="0.35">
      <c r="A33" s="80"/>
      <c r="B33" s="80"/>
    </row>
    <row r="34" spans="1:2" ht="18" x14ac:dyDescent="0.35">
      <c r="A34" s="80"/>
      <c r="B34" s="80"/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Rob</cp:lastModifiedBy>
  <cp:lastPrinted>2020-01-04T22:54:56Z</cp:lastPrinted>
  <dcterms:created xsi:type="dcterms:W3CDTF">2016-03-29T16:21:10Z</dcterms:created>
  <dcterms:modified xsi:type="dcterms:W3CDTF">2020-02-22T11:13:04Z</dcterms:modified>
</cp:coreProperties>
</file>